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ДудоваСВ\Desktop\"/>
    </mc:Choice>
  </mc:AlternateContent>
  <bookViews>
    <workbookView xWindow="0" yWindow="0" windowWidth="19425" windowHeight="10860" tabRatio="933"/>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информация'!$B$18</definedName>
    <definedName name="_xlnm.Print_Area" localSheetId="8">'Дополнительная информация'!$A$1:$I$106</definedName>
    <definedName name="_xlnm.Print_Area" localSheetId="5">Дополнительное!$A$1:$J$118</definedName>
    <definedName name="_xlnm.Print_Area" localSheetId="1">Дошкольное!$A$1:$I$272</definedName>
    <definedName name="_xlnm.Print_Area" localSheetId="2">Общее!$A$1:$I$474</definedName>
  </definedNames>
  <calcPr calcId="162913"/>
</workbook>
</file>

<file path=xl/calcChain.xml><?xml version="1.0" encoding="utf-8"?>
<calcChain xmlns="http://schemas.openxmlformats.org/spreadsheetml/2006/main">
  <c r="I12" i="1" l="1"/>
  <c r="I201" i="5" l="1"/>
  <c r="L135" i="5" l="1"/>
  <c r="M135" i="5"/>
  <c r="N135" i="5"/>
  <c r="O135" i="5"/>
  <c r="K135" i="5"/>
  <c r="F763" i="10" l="1"/>
  <c r="E763" i="10"/>
  <c r="D763" i="10"/>
  <c r="F757" i="10"/>
  <c r="E757" i="10"/>
  <c r="D757" i="10"/>
  <c r="F755" i="10"/>
  <c r="E755" i="10"/>
  <c r="D755" i="10"/>
  <c r="F754" i="10"/>
  <c r="E754" i="10"/>
  <c r="D754" i="10"/>
  <c r="F753" i="10"/>
  <c r="E753" i="10"/>
  <c r="D753" i="10"/>
  <c r="F752" i="10"/>
  <c r="E752" i="10"/>
  <c r="D752" i="10"/>
  <c r="F751" i="10"/>
  <c r="E751" i="10"/>
  <c r="D751" i="10"/>
  <c r="F749" i="10"/>
  <c r="E749" i="10"/>
  <c r="D749" i="10"/>
  <c r="F721" i="10"/>
  <c r="E721" i="10"/>
  <c r="D721" i="10"/>
  <c r="F719" i="10"/>
  <c r="E719" i="10"/>
  <c r="D719" i="10"/>
  <c r="F718" i="10"/>
  <c r="E718" i="10"/>
  <c r="D718" i="10"/>
  <c r="F695" i="10"/>
  <c r="E695" i="10"/>
  <c r="D695" i="10"/>
  <c r="F689" i="10"/>
  <c r="E689" i="10"/>
  <c r="D689" i="10"/>
  <c r="F687" i="10"/>
  <c r="E687" i="10"/>
  <c r="D687" i="10"/>
  <c r="F686" i="10"/>
  <c r="E686" i="10"/>
  <c r="D686" i="10"/>
  <c r="F685" i="10"/>
  <c r="E685" i="10"/>
  <c r="D685" i="10"/>
  <c r="F684" i="10"/>
  <c r="E684" i="10"/>
  <c r="D684" i="10"/>
  <c r="F683" i="10"/>
  <c r="E683" i="10"/>
  <c r="D683" i="10"/>
  <c r="F681" i="10"/>
  <c r="E681" i="10"/>
  <c r="D681" i="10"/>
  <c r="F653" i="10"/>
  <c r="E653" i="10"/>
  <c r="D653" i="10"/>
  <c r="F651" i="10"/>
  <c r="E651" i="10"/>
  <c r="D651" i="10"/>
  <c r="F650" i="10"/>
  <c r="E650" i="10"/>
  <c r="D650" i="10"/>
  <c r="H123" i="9" l="1"/>
  <c r="H119" i="9"/>
  <c r="H115" i="9"/>
  <c r="H100" i="9"/>
  <c r="H99" i="9" s="1"/>
  <c r="H94" i="9"/>
  <c r="H86" i="9"/>
  <c r="H85" i="9"/>
  <c r="H81" i="9"/>
  <c r="H54" i="9"/>
  <c r="H53" i="9"/>
  <c r="H52" i="9"/>
  <c r="H51" i="9"/>
  <c r="H50" i="9"/>
  <c r="H17" i="9"/>
  <c r="H16" i="9"/>
  <c r="H15" i="9"/>
  <c r="H464" i="5"/>
  <c r="H463" i="5"/>
  <c r="H451" i="5"/>
  <c r="H450" i="5"/>
  <c r="H438" i="5"/>
  <c r="H437" i="5"/>
  <c r="H425" i="5"/>
  <c r="H424" i="5"/>
  <c r="H412" i="5"/>
  <c r="H411" i="5"/>
  <c r="H399" i="5"/>
  <c r="H398" i="5"/>
  <c r="H386" i="5"/>
  <c r="H385" i="5"/>
  <c r="H381" i="5"/>
  <c r="H377" i="5" s="1"/>
  <c r="H378" i="5"/>
  <c r="H371" i="5"/>
  <c r="H370" i="5"/>
  <c r="H369" i="5"/>
  <c r="H349" i="5"/>
  <c r="H348" i="5"/>
  <c r="H347" i="5"/>
  <c r="H346" i="5"/>
  <c r="H345" i="5"/>
  <c r="H344" i="5"/>
  <c r="H331" i="5"/>
  <c r="H330" i="5"/>
  <c r="H318" i="5"/>
  <c r="H317" i="5"/>
  <c r="H307" i="5"/>
  <c r="H306" i="5"/>
  <c r="H296" i="5"/>
  <c r="H295" i="5"/>
  <c r="H286" i="5"/>
  <c r="H285" i="5"/>
  <c r="H277" i="5"/>
  <c r="H276" i="5"/>
  <c r="H264" i="5"/>
  <c r="H223" i="5"/>
  <c r="H222" i="5"/>
  <c r="H221" i="5"/>
  <c r="H220" i="5"/>
  <c r="H219" i="5"/>
  <c r="H218" i="5"/>
  <c r="H204" i="5"/>
  <c r="H203" i="5"/>
  <c r="H202" i="5"/>
  <c r="H201" i="5"/>
  <c r="H200" i="5"/>
  <c r="H199" i="5"/>
  <c r="N204" i="5" s="1"/>
  <c r="H186" i="5"/>
  <c r="H185" i="5"/>
  <c r="H170" i="5"/>
  <c r="H169" i="5"/>
  <c r="H167" i="5"/>
  <c r="H166" i="5"/>
  <c r="H141" i="5"/>
  <c r="H140" i="5"/>
  <c r="H138" i="5"/>
  <c r="H137" i="5"/>
  <c r="H135" i="5"/>
  <c r="H134" i="5"/>
  <c r="H127" i="5"/>
  <c r="H124" i="5"/>
  <c r="H121" i="5"/>
  <c r="H115" i="5"/>
  <c r="H114" i="5"/>
  <c r="H107" i="5"/>
  <c r="H106" i="5"/>
  <c r="H105" i="5"/>
  <c r="H99" i="5"/>
  <c r="G120" i="10" s="1"/>
  <c r="H98" i="5"/>
  <c r="G119" i="10" s="1"/>
  <c r="H97" i="5"/>
  <c r="G118" i="10" s="1"/>
  <c r="H92" i="5"/>
  <c r="H91" i="5"/>
  <c r="H90" i="5"/>
  <c r="H83" i="5"/>
  <c r="H82" i="5"/>
  <c r="H81" i="5"/>
  <c r="H76" i="5"/>
  <c r="H73" i="5" s="1"/>
  <c r="H75" i="5"/>
  <c r="H74" i="5"/>
  <c r="H66" i="5"/>
  <c r="G111" i="10" s="1"/>
  <c r="H65" i="5"/>
  <c r="G110" i="10" s="1"/>
  <c r="H61" i="5"/>
  <c r="H58" i="5"/>
  <c r="H55" i="5"/>
  <c r="H54" i="5"/>
  <c r="H53" i="5"/>
  <c r="H49" i="5"/>
  <c r="H46" i="5"/>
  <c r="H43" i="5"/>
  <c r="H42" i="5"/>
  <c r="H41" i="5"/>
  <c r="H35" i="5"/>
  <c r="H32" i="5"/>
  <c r="H29" i="5"/>
  <c r="H28" i="5"/>
  <c r="H27" i="5"/>
  <c r="H23" i="5"/>
  <c r="H22" i="5"/>
  <c r="H19" i="5" s="1"/>
  <c r="H18" i="5"/>
  <c r="H10" i="5"/>
  <c r="H270" i="1"/>
  <c r="H267" i="1"/>
  <c r="H266" i="1"/>
  <c r="H265" i="1"/>
  <c r="H261" i="1"/>
  <c r="H255" i="1" s="1"/>
  <c r="G94" i="10" s="1"/>
  <c r="H257" i="1"/>
  <c r="H256" i="1"/>
  <c r="H247" i="1"/>
  <c r="H246" i="1"/>
  <c r="H238" i="1"/>
  <c r="H237" i="1"/>
  <c r="H228" i="1"/>
  <c r="H227" i="1"/>
  <c r="H222" i="1"/>
  <c r="H219" i="1"/>
  <c r="H216" i="1" s="1"/>
  <c r="H218" i="1"/>
  <c r="H217" i="1"/>
  <c r="H179" i="1"/>
  <c r="H176" i="1"/>
  <c r="H175" i="1"/>
  <c r="H174" i="1"/>
  <c r="H170" i="1"/>
  <c r="H167" i="1"/>
  <c r="H166" i="1"/>
  <c r="H165" i="1"/>
  <c r="H160" i="1"/>
  <c r="H157" i="1"/>
  <c r="H153" i="1"/>
  <c r="H150" i="1"/>
  <c r="H148" i="1"/>
  <c r="H147" i="1"/>
  <c r="H145" i="1"/>
  <c r="H144" i="1"/>
  <c r="H139" i="1"/>
  <c r="H136" i="1"/>
  <c r="H133" i="1"/>
  <c r="H130" i="1"/>
  <c r="H127" i="1"/>
  <c r="H124" i="1"/>
  <c r="N124" i="1" s="1"/>
  <c r="H123" i="1"/>
  <c r="H122" i="1"/>
  <c r="H120" i="1"/>
  <c r="H119" i="1"/>
  <c r="H117" i="1"/>
  <c r="H116" i="1"/>
  <c r="H111" i="1"/>
  <c r="H108" i="1"/>
  <c r="H104" i="1"/>
  <c r="H101" i="1"/>
  <c r="H98" i="1"/>
  <c r="H95" i="1"/>
  <c r="H88" i="1" s="1"/>
  <c r="H93" i="1"/>
  <c r="H92" i="1"/>
  <c r="H90" i="1"/>
  <c r="H89" i="1"/>
  <c r="H83" i="1"/>
  <c r="H82" i="1"/>
  <c r="H78" i="1"/>
  <c r="H75" i="1"/>
  <c r="H71" i="1"/>
  <c r="H66" i="1"/>
  <c r="H65" i="1"/>
  <c r="H62" i="1"/>
  <c r="H56" i="1"/>
  <c r="H49" i="1"/>
  <c r="H46" i="1"/>
  <c r="H44" i="1"/>
  <c r="H43" i="1"/>
  <c r="H40" i="1"/>
  <c r="H31" i="1"/>
  <c r="H30" i="1"/>
  <c r="H28" i="1" s="1"/>
  <c r="H25" i="1"/>
  <c r="H22" i="1"/>
  <c r="H36" i="1" s="1"/>
  <c r="H20" i="1"/>
  <c r="H16" i="1"/>
  <c r="H13" i="1"/>
  <c r="H12" i="1"/>
  <c r="H11" i="1"/>
  <c r="I113" i="6"/>
  <c r="I112" i="6"/>
  <c r="I111" i="6"/>
  <c r="I110" i="6"/>
  <c r="I105" i="6"/>
  <c r="I102" i="6"/>
  <c r="I99" i="6"/>
  <c r="I96" i="6"/>
  <c r="I92" i="6"/>
  <c r="I90" i="6"/>
  <c r="I88" i="6" s="1"/>
  <c r="I79" i="6"/>
  <c r="I74" i="6"/>
  <c r="I71" i="6" s="1"/>
  <c r="I73" i="6"/>
  <c r="I72" i="6"/>
  <c r="I59" i="6"/>
  <c r="I58" i="6"/>
  <c r="I57" i="6"/>
  <c r="I55" i="6"/>
  <c r="I69" i="6" s="1"/>
  <c r="I50" i="6"/>
  <c r="I48" i="6" s="1"/>
  <c r="I30" i="6"/>
  <c r="I10" i="6"/>
  <c r="I28" i="6" l="1"/>
  <c r="I20" i="6"/>
  <c r="H10" i="1"/>
  <c r="H91" i="1"/>
  <c r="H115" i="1"/>
  <c r="H143" i="1"/>
  <c r="H64" i="1"/>
  <c r="H118" i="1"/>
  <c r="H52" i="5"/>
  <c r="H21" i="1"/>
  <c r="H121" i="1"/>
  <c r="H146" i="1"/>
  <c r="H26" i="5"/>
  <c r="I65" i="6"/>
  <c r="I87" i="6"/>
  <c r="I85" i="6" s="1"/>
  <c r="I66" i="6"/>
  <c r="I29" i="6"/>
  <c r="I53" i="6"/>
  <c r="H164" i="1"/>
  <c r="H173" i="1"/>
  <c r="H40" i="5"/>
  <c r="I19" i="6"/>
  <c r="H42" i="1"/>
  <c r="H81" i="1"/>
  <c r="H264" i="1"/>
  <c r="H20" i="5"/>
  <c r="H17" i="5" s="1"/>
  <c r="H376" i="5"/>
  <c r="H34" i="1"/>
  <c r="H55" i="1"/>
  <c r="H19" i="1"/>
  <c r="I100" i="9"/>
  <c r="I99" i="9" s="1"/>
  <c r="I123" i="9"/>
  <c r="I119" i="9"/>
  <c r="I115" i="9"/>
  <c r="I94" i="9"/>
  <c r="I86" i="9"/>
  <c r="I85" i="9"/>
  <c r="I81" i="9"/>
  <c r="I54" i="9"/>
  <c r="I53" i="9"/>
  <c r="I52" i="9"/>
  <c r="I51" i="9"/>
  <c r="I50" i="9"/>
  <c r="I17" i="9"/>
  <c r="I16" i="9"/>
  <c r="I15" i="9"/>
  <c r="H70" i="1" l="1"/>
  <c r="H41" i="1"/>
  <c r="H53" i="1"/>
  <c r="H39" i="1" s="1"/>
  <c r="J90" i="6"/>
  <c r="J55" i="6"/>
  <c r="J69" i="6" s="1"/>
  <c r="J50" i="6"/>
  <c r="J48" i="6" s="1"/>
  <c r="J113" i="6"/>
  <c r="J112" i="6"/>
  <c r="J111" i="6"/>
  <c r="J110" i="6"/>
  <c r="J105" i="6"/>
  <c r="J102" i="6"/>
  <c r="J99" i="6"/>
  <c r="J96" i="6"/>
  <c r="J92" i="6"/>
  <c r="J88" i="6"/>
  <c r="J79" i="6"/>
  <c r="J74" i="6"/>
  <c r="J73" i="6"/>
  <c r="J72" i="6"/>
  <c r="J59" i="6"/>
  <c r="J58" i="6"/>
  <c r="J57" i="6"/>
  <c r="J30" i="6"/>
  <c r="J10" i="6"/>
  <c r="J29" i="6" l="1"/>
  <c r="J28" i="6"/>
  <c r="J19" i="6"/>
  <c r="J20" i="6"/>
  <c r="J53" i="6"/>
  <c r="J71" i="6"/>
  <c r="H68" i="1"/>
  <c r="H61" i="1" s="1"/>
  <c r="H63" i="1"/>
  <c r="J66" i="6"/>
  <c r="J87" i="6"/>
  <c r="J85" i="6" s="1"/>
  <c r="J65" i="6"/>
  <c r="I107" i="5"/>
  <c r="I381" i="5"/>
  <c r="I22" i="5" l="1"/>
  <c r="I464" i="5" l="1"/>
  <c r="I463" i="5"/>
  <c r="I451" i="5"/>
  <c r="I450" i="5"/>
  <c r="I438" i="5"/>
  <c r="I437" i="5"/>
  <c r="I425" i="5"/>
  <c r="I424" i="5"/>
  <c r="I412" i="5"/>
  <c r="I411" i="5"/>
  <c r="I399" i="5"/>
  <c r="I398" i="5"/>
  <c r="I386" i="5"/>
  <c r="I385" i="5"/>
  <c r="I378" i="5"/>
  <c r="I377" i="5"/>
  <c r="I376" i="5"/>
  <c r="I371" i="5"/>
  <c r="I370" i="5"/>
  <c r="I369" i="5"/>
  <c r="I349" i="5"/>
  <c r="I348" i="5"/>
  <c r="I347" i="5"/>
  <c r="I346" i="5"/>
  <c r="I345" i="5"/>
  <c r="I344" i="5"/>
  <c r="I331" i="5"/>
  <c r="I330" i="5"/>
  <c r="I318" i="5"/>
  <c r="I317" i="5"/>
  <c r="I307" i="5"/>
  <c r="I306" i="5"/>
  <c r="I296" i="5"/>
  <c r="I295" i="5"/>
  <c r="I286" i="5"/>
  <c r="I285" i="5"/>
  <c r="I277" i="5"/>
  <c r="I276" i="5"/>
  <c r="I264" i="5"/>
  <c r="I223" i="5"/>
  <c r="I222" i="5"/>
  <c r="I221" i="5"/>
  <c r="I220" i="5"/>
  <c r="I219" i="5"/>
  <c r="I218" i="5"/>
  <c r="I204" i="5"/>
  <c r="I203" i="5"/>
  <c r="I202" i="5"/>
  <c r="I200" i="5"/>
  <c r="I199" i="5"/>
  <c r="O204" i="5" s="1"/>
  <c r="I186" i="5"/>
  <c r="I185" i="5"/>
  <c r="I170" i="5"/>
  <c r="I169" i="5"/>
  <c r="I167" i="5"/>
  <c r="I166" i="5"/>
  <c r="I141" i="5"/>
  <c r="I140" i="5"/>
  <c r="I138" i="5"/>
  <c r="I137" i="5"/>
  <c r="I135" i="5"/>
  <c r="I134" i="5"/>
  <c r="I127" i="5"/>
  <c r="I124" i="5"/>
  <c r="I121" i="5"/>
  <c r="I115" i="5"/>
  <c r="I114" i="5"/>
  <c r="I106" i="5"/>
  <c r="I105" i="5"/>
  <c r="I99" i="5"/>
  <c r="I98" i="5"/>
  <c r="I97" i="5"/>
  <c r="I92" i="5"/>
  <c r="I91" i="5"/>
  <c r="I90" i="5"/>
  <c r="I83" i="5"/>
  <c r="I82" i="5"/>
  <c r="I81" i="5"/>
  <c r="I76" i="5"/>
  <c r="I73" i="5" s="1"/>
  <c r="I75" i="5"/>
  <c r="I74" i="5"/>
  <c r="I66" i="5"/>
  <c r="I65" i="5"/>
  <c r="I61" i="5"/>
  <c r="I58" i="5"/>
  <c r="I55" i="5"/>
  <c r="I54" i="5"/>
  <c r="I53" i="5"/>
  <c r="I49" i="5"/>
  <c r="I46" i="5"/>
  <c r="I43" i="5"/>
  <c r="I42" i="5"/>
  <c r="I41" i="5"/>
  <c r="I35" i="5"/>
  <c r="I32" i="5"/>
  <c r="I29" i="5"/>
  <c r="I28" i="5"/>
  <c r="I27" i="5"/>
  <c r="I23" i="5"/>
  <c r="I20" i="5"/>
  <c r="I19" i="5"/>
  <c r="I18" i="5"/>
  <c r="I10" i="5"/>
  <c r="I83" i="1"/>
  <c r="I82" i="1"/>
  <c r="I30" i="1"/>
  <c r="I21" i="1" s="1"/>
  <c r="I52" i="5" l="1"/>
  <c r="I26" i="5"/>
  <c r="I40" i="5"/>
  <c r="I17" i="5"/>
  <c r="I25" i="1"/>
  <c r="I22" i="1"/>
  <c r="I13" i="1"/>
  <c r="I270" i="1"/>
  <c r="I267" i="1"/>
  <c r="I264" i="1" s="1"/>
  <c r="I266" i="1"/>
  <c r="I265" i="1"/>
  <c r="I261" i="1"/>
  <c r="I255" i="1" s="1"/>
  <c r="I257" i="1"/>
  <c r="I256" i="1"/>
  <c r="I247" i="1"/>
  <c r="I246" i="1"/>
  <c r="I238" i="1"/>
  <c r="I237" i="1"/>
  <c r="I228" i="1"/>
  <c r="I227" i="1"/>
  <c r="I222" i="1"/>
  <c r="I219" i="1"/>
  <c r="I218" i="1"/>
  <c r="I217" i="1"/>
  <c r="I179" i="1"/>
  <c r="I176" i="1"/>
  <c r="I175" i="1"/>
  <c r="I174" i="1"/>
  <c r="I170" i="1"/>
  <c r="I167" i="1"/>
  <c r="I166" i="1"/>
  <c r="I165" i="1"/>
  <c r="I160" i="1"/>
  <c r="I157" i="1"/>
  <c r="I153" i="1"/>
  <c r="I150" i="1"/>
  <c r="I148" i="1"/>
  <c r="I147" i="1"/>
  <c r="I145" i="1"/>
  <c r="I144" i="1"/>
  <c r="I139" i="1"/>
  <c r="I136" i="1"/>
  <c r="I133" i="1"/>
  <c r="I130" i="1"/>
  <c r="I127" i="1"/>
  <c r="I124" i="1"/>
  <c r="I123" i="1"/>
  <c r="I122" i="1"/>
  <c r="I120" i="1"/>
  <c r="I119" i="1"/>
  <c r="I117" i="1"/>
  <c r="I116" i="1"/>
  <c r="I111" i="1"/>
  <c r="I108" i="1"/>
  <c r="I104" i="1"/>
  <c r="I91" i="1" s="1"/>
  <c r="I101" i="1"/>
  <c r="I98" i="1"/>
  <c r="I95" i="1"/>
  <c r="I93" i="1"/>
  <c r="I92" i="1"/>
  <c r="I90" i="1"/>
  <c r="I89" i="1"/>
  <c r="I81" i="1"/>
  <c r="I78" i="1"/>
  <c r="I75" i="1"/>
  <c r="I71" i="1"/>
  <c r="I66" i="1"/>
  <c r="I65" i="1"/>
  <c r="I62" i="1"/>
  <c r="I56" i="1"/>
  <c r="I49" i="1"/>
  <c r="I46" i="1"/>
  <c r="I44" i="1"/>
  <c r="I43" i="1"/>
  <c r="I40" i="1"/>
  <c r="I31" i="1"/>
  <c r="I28" i="1"/>
  <c r="I20" i="1"/>
  <c r="I16" i="1"/>
  <c r="I11" i="1"/>
  <c r="O124" i="1" l="1"/>
  <c r="I36" i="1"/>
  <c r="I55" i="1" s="1"/>
  <c r="I70" i="1" s="1"/>
  <c r="I68" i="1" s="1"/>
  <c r="I19" i="1"/>
  <c r="I53" i="1"/>
  <c r="I42" i="1"/>
  <c r="I143" i="1"/>
  <c r="I41" i="1"/>
  <c r="I63" i="1"/>
  <c r="I10" i="1"/>
  <c r="I34" i="1"/>
  <c r="I64" i="1"/>
  <c r="I39" i="1"/>
  <c r="I173" i="1"/>
  <c r="I216" i="1"/>
  <c r="I146" i="1"/>
  <c r="I164" i="1"/>
  <c r="I115" i="1"/>
  <c r="I118" i="1"/>
  <c r="I121" i="1"/>
  <c r="I88" i="1"/>
  <c r="I61" i="1"/>
  <c r="H49" i="6"/>
  <c r="H50" i="6"/>
  <c r="G107" i="5" l="1"/>
  <c r="G83" i="1"/>
  <c r="G84" i="1" l="1"/>
  <c r="G82" i="1"/>
  <c r="G59" i="6" l="1"/>
  <c r="F111" i="1" l="1"/>
  <c r="E111" i="1"/>
  <c r="F179" i="1"/>
  <c r="E179" i="1"/>
  <c r="E121" i="5" l="1"/>
  <c r="F121" i="5"/>
  <c r="G121" i="5"/>
  <c r="G138" i="5" l="1"/>
  <c r="G135" i="5"/>
  <c r="F138" i="5"/>
  <c r="F135" i="5"/>
  <c r="F61" i="5"/>
  <c r="E135" i="5"/>
  <c r="E138" i="5"/>
  <c r="G73" i="6" l="1"/>
  <c r="E399" i="5" l="1"/>
  <c r="E114" i="5" l="1"/>
  <c r="G72" i="6" l="1"/>
  <c r="G61" i="5"/>
  <c r="E61" i="5"/>
  <c r="F74" i="6" l="1"/>
  <c r="G74" i="6"/>
  <c r="G265" i="1" l="1"/>
  <c r="F265" i="1"/>
  <c r="F266" i="1"/>
  <c r="E82" i="5"/>
  <c r="F82" i="5"/>
  <c r="F83" i="5"/>
  <c r="E83" i="5"/>
  <c r="E81" i="1"/>
  <c r="E141" i="5" l="1"/>
  <c r="H79" i="6" l="1"/>
  <c r="G79" i="6"/>
  <c r="G71" i="6" s="1"/>
  <c r="F79" i="6"/>
  <c r="H74" i="6"/>
  <c r="H71" i="6" l="1"/>
  <c r="H59" i="6"/>
  <c r="H58" i="6"/>
  <c r="F57" i="6"/>
  <c r="G57" i="6"/>
  <c r="H57" i="6"/>
  <c r="H53" i="6"/>
  <c r="G53" i="6"/>
  <c r="G264" i="5"/>
  <c r="F264" i="5"/>
  <c r="E264" i="5"/>
  <c r="G10" i="5"/>
  <c r="F10" i="5"/>
  <c r="G65" i="6" l="1"/>
  <c r="F59" i="6"/>
  <c r="F136" i="1"/>
  <c r="F139" i="1"/>
  <c r="G127" i="1"/>
  <c r="F127" i="1"/>
  <c r="E127" i="1"/>
  <c r="G81" i="1"/>
  <c r="F81" i="1"/>
  <c r="E169" i="5" l="1"/>
  <c r="E166" i="5"/>
  <c r="F20" i="5"/>
  <c r="E20" i="5"/>
  <c r="E46" i="1" l="1"/>
  <c r="G100" i="9" l="1"/>
  <c r="G99" i="9" l="1"/>
  <c r="G86" i="9"/>
  <c r="F86" i="9"/>
  <c r="E86" i="9"/>
  <c r="G85" i="9"/>
  <c r="F85" i="9"/>
  <c r="E85" i="9"/>
  <c r="H113" i="6"/>
  <c r="H112" i="6"/>
  <c r="H111" i="6"/>
  <c r="H110" i="6"/>
  <c r="G113" i="6"/>
  <c r="G112" i="6"/>
  <c r="G111" i="6"/>
  <c r="G110" i="6"/>
  <c r="F71" i="6"/>
  <c r="H48" i="6"/>
  <c r="G48" i="6"/>
  <c r="F48" i="6"/>
  <c r="H30" i="6"/>
  <c r="H20" i="6" s="1"/>
  <c r="G286" i="5" l="1"/>
  <c r="G285" i="5"/>
  <c r="F286" i="5"/>
  <c r="F285" i="5"/>
  <c r="E286" i="5"/>
  <c r="E285" i="5"/>
  <c r="G277" i="5"/>
  <c r="G276" i="5"/>
  <c r="F277" i="5"/>
  <c r="F276" i="5"/>
  <c r="E277" i="5"/>
  <c r="E276" i="5"/>
  <c r="G106" i="5"/>
  <c r="G105" i="5"/>
  <c r="F106" i="5"/>
  <c r="F105" i="5"/>
  <c r="E106" i="5"/>
  <c r="E105" i="5"/>
  <c r="G238" i="1"/>
  <c r="G237" i="1"/>
  <c r="F238" i="1"/>
  <c r="F237" i="1"/>
  <c r="E238" i="1"/>
  <c r="E237" i="1"/>
  <c r="F218" i="1"/>
  <c r="F217" i="1"/>
  <c r="E219" i="1"/>
  <c r="F219" i="1"/>
  <c r="G219" i="1"/>
  <c r="G175" i="1"/>
  <c r="G174" i="1"/>
  <c r="F175" i="1"/>
  <c r="F174" i="1"/>
  <c r="G166" i="1"/>
  <c r="G165" i="1"/>
  <c r="F166" i="1"/>
  <c r="F165" i="1"/>
  <c r="G148" i="1"/>
  <c r="G147" i="1"/>
  <c r="G145" i="1"/>
  <c r="G144" i="1"/>
  <c r="F148" i="1"/>
  <c r="F147" i="1"/>
  <c r="F145" i="1"/>
  <c r="F144" i="1"/>
  <c r="E130" i="1"/>
  <c r="F130" i="1"/>
  <c r="G130" i="1"/>
  <c r="G123" i="1"/>
  <c r="G122" i="1"/>
  <c r="G120" i="1"/>
  <c r="G119" i="1"/>
  <c r="G117" i="1"/>
  <c r="G116" i="1"/>
  <c r="F123" i="1"/>
  <c r="F122" i="1"/>
  <c r="F120" i="1"/>
  <c r="F119" i="1"/>
  <c r="F117" i="1"/>
  <c r="F116" i="1"/>
  <c r="G111" i="1"/>
  <c r="G108" i="1"/>
  <c r="F108" i="1"/>
  <c r="E108" i="1"/>
  <c r="G93" i="1"/>
  <c r="G92" i="1"/>
  <c r="G90" i="1"/>
  <c r="G89" i="1"/>
  <c r="F93" i="1"/>
  <c r="F92" i="1"/>
  <c r="F90" i="1"/>
  <c r="F89" i="1"/>
  <c r="G104" i="1"/>
  <c r="F104" i="1"/>
  <c r="E104" i="1"/>
  <c r="G101" i="1"/>
  <c r="F101" i="1"/>
  <c r="E101" i="1"/>
  <c r="G95" i="1"/>
  <c r="F95" i="1"/>
  <c r="E95" i="1"/>
  <c r="G98" i="1"/>
  <c r="G91" i="1" s="1"/>
  <c r="F98" i="1"/>
  <c r="E98" i="1"/>
  <c r="G12" i="1"/>
  <c r="F12" i="1"/>
  <c r="G11" i="1"/>
  <c r="F11" i="1"/>
  <c r="F91" i="1" l="1"/>
  <c r="G88" i="1"/>
  <c r="F88" i="1"/>
  <c r="F1203" i="10"/>
  <c r="F1202" i="10"/>
  <c r="F1201" i="10"/>
  <c r="F1200" i="10"/>
  <c r="F1199" i="10"/>
  <c r="F1198" i="10"/>
  <c r="G123" i="9"/>
  <c r="G119" i="9"/>
  <c r="G115" i="9"/>
  <c r="G94" i="9"/>
  <c r="G81" i="9"/>
  <c r="G54" i="9"/>
  <c r="G53" i="9"/>
  <c r="G52" i="9"/>
  <c r="G51" i="9"/>
  <c r="G50" i="9"/>
  <c r="G17" i="9"/>
  <c r="G16" i="9"/>
  <c r="G15" i="9"/>
  <c r="F618" i="10"/>
  <c r="F617" i="10"/>
  <c r="F616" i="10"/>
  <c r="F615" i="10"/>
  <c r="G57" i="8"/>
  <c r="G52" i="8"/>
  <c r="G51" i="8"/>
  <c r="G38" i="8"/>
  <c r="G33" i="8"/>
  <c r="F627" i="10" s="1"/>
  <c r="G29" i="8"/>
  <c r="G25" i="8"/>
  <c r="G21" i="8"/>
  <c r="F621" i="10" s="1"/>
  <c r="G17" i="8"/>
  <c r="F619" i="10" s="1"/>
  <c r="G10" i="8"/>
  <c r="F613" i="10" s="1"/>
  <c r="G74" i="7"/>
  <c r="G68" i="7"/>
  <c r="G67" i="7"/>
  <c r="G62" i="7"/>
  <c r="G58" i="7"/>
  <c r="G50" i="7"/>
  <c r="G49" i="7"/>
  <c r="G48" i="7"/>
  <c r="G42" i="7"/>
  <c r="G41" i="7"/>
  <c r="G37" i="7"/>
  <c r="G32" i="7"/>
  <c r="G31" i="7"/>
  <c r="G26" i="7"/>
  <c r="F585" i="10" s="1"/>
  <c r="G22" i="7"/>
  <c r="F583" i="10" s="1"/>
  <c r="G14" i="7"/>
  <c r="G13" i="7" s="1"/>
  <c r="F582" i="10" s="1"/>
  <c r="G10" i="7"/>
  <c r="H105" i="6"/>
  <c r="H102" i="6"/>
  <c r="H99" i="6"/>
  <c r="H96" i="6"/>
  <c r="H92" i="6"/>
  <c r="H88" i="6"/>
  <c r="H85" i="6"/>
  <c r="H73" i="6"/>
  <c r="H72" i="6"/>
  <c r="H66" i="6"/>
  <c r="H65" i="6"/>
  <c r="H29" i="6"/>
  <c r="H28" i="6"/>
  <c r="H19" i="6"/>
  <c r="F461" i="10"/>
  <c r="F460" i="10"/>
  <c r="F458" i="10"/>
  <c r="F457" i="10"/>
  <c r="F451" i="10"/>
  <c r="F450" i="10"/>
  <c r="F448" i="10"/>
  <c r="F447" i="10"/>
  <c r="F444" i="10"/>
  <c r="F443" i="10"/>
  <c r="F440" i="10"/>
  <c r="F439" i="10"/>
  <c r="F437" i="10"/>
  <c r="F436" i="10"/>
  <c r="F432" i="10"/>
  <c r="F431" i="10"/>
  <c r="F428" i="10"/>
  <c r="F427" i="10"/>
  <c r="F425" i="10"/>
  <c r="F424" i="10"/>
  <c r="F421" i="10"/>
  <c r="F420" i="10"/>
  <c r="F418" i="10"/>
  <c r="F417" i="10"/>
  <c r="F415" i="10"/>
  <c r="F414" i="10"/>
  <c r="F412" i="10"/>
  <c r="F411" i="10"/>
  <c r="F408" i="10"/>
  <c r="F407" i="10"/>
  <c r="F405" i="10"/>
  <c r="F404" i="10"/>
  <c r="F399" i="10"/>
  <c r="F398" i="10"/>
  <c r="F397" i="10"/>
  <c r="F395" i="10"/>
  <c r="F394" i="10"/>
  <c r="F392" i="10"/>
  <c r="F391" i="10"/>
  <c r="F389" i="10"/>
  <c r="F388" i="10"/>
  <c r="F386" i="10"/>
  <c r="F385" i="10"/>
  <c r="F381" i="10"/>
  <c r="F380" i="10"/>
  <c r="F378" i="10"/>
  <c r="F377" i="10"/>
  <c r="F375" i="10"/>
  <c r="F374" i="10"/>
  <c r="F371" i="10"/>
  <c r="F370" i="10"/>
  <c r="F356" i="10"/>
  <c r="G231" i="3"/>
  <c r="F471" i="10" s="1"/>
  <c r="G212" i="3"/>
  <c r="F464" i="10" s="1"/>
  <c r="G25" i="3"/>
  <c r="F367" i="10" s="1"/>
  <c r="G22" i="3"/>
  <c r="F364" i="10" s="1"/>
  <c r="G19" i="3"/>
  <c r="F361" i="10" s="1"/>
  <c r="G13" i="3"/>
  <c r="F357" i="10" s="1"/>
  <c r="G235" i="3"/>
  <c r="F475" i="10" s="1"/>
  <c r="G234" i="3"/>
  <c r="F474" i="10" s="1"/>
  <c r="G232" i="3"/>
  <c r="F472" i="10" s="1"/>
  <c r="G216" i="3"/>
  <c r="F468" i="10" s="1"/>
  <c r="G215" i="3"/>
  <c r="F467" i="10" s="1"/>
  <c r="G213" i="3"/>
  <c r="F465" i="10" s="1"/>
  <c r="G195" i="3"/>
  <c r="G192" i="3"/>
  <c r="G158" i="3"/>
  <c r="G101" i="3"/>
  <c r="G98" i="3"/>
  <c r="G26" i="3"/>
  <c r="F368" i="10" s="1"/>
  <c r="G23" i="3"/>
  <c r="F365" i="10" s="1"/>
  <c r="G20" i="3"/>
  <c r="F362" i="10" s="1"/>
  <c r="G426" i="2"/>
  <c r="F331" i="10" s="1"/>
  <c r="F426" i="2"/>
  <c r="E331" i="10" s="1"/>
  <c r="E426" i="2"/>
  <c r="D331" i="10" s="1"/>
  <c r="G321" i="2"/>
  <c r="F296" i="10" s="1"/>
  <c r="F321" i="2"/>
  <c r="E296" i="10" s="1"/>
  <c r="E321" i="2"/>
  <c r="D296" i="10" s="1"/>
  <c r="G318" i="2"/>
  <c r="F295" i="10" s="1"/>
  <c r="F318" i="2"/>
  <c r="E295" i="10" s="1"/>
  <c r="E318" i="2"/>
  <c r="D295" i="10" s="1"/>
  <c r="G297" i="2"/>
  <c r="F286" i="10" s="1"/>
  <c r="F297" i="2"/>
  <c r="E286" i="10" s="1"/>
  <c r="E297" i="2"/>
  <c r="D286" i="10" s="1"/>
  <c r="G294" i="2"/>
  <c r="F285" i="10" s="1"/>
  <c r="F294" i="2"/>
  <c r="E285" i="10" s="1"/>
  <c r="E294" i="2"/>
  <c r="D285" i="10" s="1"/>
  <c r="F283" i="10"/>
  <c r="E283" i="10"/>
  <c r="D283" i="10"/>
  <c r="F282" i="10"/>
  <c r="E282" i="10"/>
  <c r="D282" i="10"/>
  <c r="F281" i="10"/>
  <c r="E281" i="10"/>
  <c r="D281" i="10"/>
  <c r="F341" i="10"/>
  <c r="F340" i="10"/>
  <c r="F326" i="10"/>
  <c r="F325" i="10"/>
  <c r="F321" i="10"/>
  <c r="F320" i="10"/>
  <c r="F290" i="10"/>
  <c r="F289" i="10"/>
  <c r="F279" i="10"/>
  <c r="F278" i="10"/>
  <c r="F276" i="10"/>
  <c r="F275" i="10"/>
  <c r="F273" i="10"/>
  <c r="F272" i="10"/>
  <c r="F269" i="10"/>
  <c r="F263" i="10"/>
  <c r="F262" i="10"/>
  <c r="F260" i="10"/>
  <c r="F259" i="10"/>
  <c r="F253" i="10"/>
  <c r="F252" i="10"/>
  <c r="F241" i="10"/>
  <c r="E241" i="10"/>
  <c r="F242" i="10"/>
  <c r="G182" i="2"/>
  <c r="F246" i="10" s="1"/>
  <c r="F182" i="2"/>
  <c r="E246" i="10" s="1"/>
  <c r="E182" i="2"/>
  <c r="D246" i="10" s="1"/>
  <c r="F244" i="10"/>
  <c r="E244" i="10"/>
  <c r="D244" i="10"/>
  <c r="F243" i="10"/>
  <c r="E243" i="10"/>
  <c r="D243" i="10"/>
  <c r="G179" i="2"/>
  <c r="F245" i="10" s="1"/>
  <c r="F179" i="2"/>
  <c r="E245" i="10" s="1"/>
  <c r="E179" i="2"/>
  <c r="D245" i="10" s="1"/>
  <c r="G17" i="2"/>
  <c r="F191" i="10" s="1"/>
  <c r="F17" i="2"/>
  <c r="E191" i="10" s="1"/>
  <c r="E17" i="2"/>
  <c r="D191" i="10" s="1"/>
  <c r="F190" i="10"/>
  <c r="F189" i="10"/>
  <c r="G484" i="2"/>
  <c r="F353" i="10" s="1"/>
  <c r="G475" i="2"/>
  <c r="F350" i="10" s="1"/>
  <c r="G442" i="2"/>
  <c r="F339" i="10" s="1"/>
  <c r="G418" i="2"/>
  <c r="F329" i="10" s="1"/>
  <c r="G334" i="2"/>
  <c r="F303" i="10" s="1"/>
  <c r="G234" i="2"/>
  <c r="F265" i="10" s="1"/>
  <c r="G110" i="2"/>
  <c r="F224" i="10" s="1"/>
  <c r="G113" i="2"/>
  <c r="F227" i="10" s="1"/>
  <c r="G135" i="2"/>
  <c r="F234" i="10" s="1"/>
  <c r="G136" i="2"/>
  <c r="F235" i="10" s="1"/>
  <c r="G483" i="2"/>
  <c r="F352" i="10" s="1"/>
  <c r="G474" i="2"/>
  <c r="F349" i="10" s="1"/>
  <c r="G466" i="2"/>
  <c r="F347" i="10" s="1"/>
  <c r="G465" i="2"/>
  <c r="F346" i="10" s="1"/>
  <c r="G457" i="2"/>
  <c r="F344" i="10" s="1"/>
  <c r="G456" i="2"/>
  <c r="F343" i="10" s="1"/>
  <c r="G441" i="2"/>
  <c r="F338" i="10" s="1"/>
  <c r="G433" i="2"/>
  <c r="F336" i="10" s="1"/>
  <c r="G432" i="2"/>
  <c r="F335" i="10" s="1"/>
  <c r="G419" i="2"/>
  <c r="F330" i="10" s="1"/>
  <c r="G397" i="2"/>
  <c r="F323" i="10" s="1"/>
  <c r="G380" i="2"/>
  <c r="F318" i="10" s="1"/>
  <c r="G379" i="2"/>
  <c r="F317" i="10" s="1"/>
  <c r="G370" i="2"/>
  <c r="F314" i="10" s="1"/>
  <c r="G369" i="2"/>
  <c r="F313" i="10" s="1"/>
  <c r="G355" i="2"/>
  <c r="F311" i="10" s="1"/>
  <c r="G354" i="2"/>
  <c r="F310" i="10" s="1"/>
  <c r="G344" i="2"/>
  <c r="F306" i="10" s="1"/>
  <c r="G343" i="2"/>
  <c r="F305" i="10" s="1"/>
  <c r="G335" i="2"/>
  <c r="F304" i="10" s="1"/>
  <c r="G329" i="2"/>
  <c r="F301" i="10" s="1"/>
  <c r="G326" i="2"/>
  <c r="F300" i="10" s="1"/>
  <c r="G314" i="2"/>
  <c r="G311" i="2"/>
  <c r="G243" i="2"/>
  <c r="F268" i="10" s="1"/>
  <c r="G235" i="2"/>
  <c r="F266" i="10" s="1"/>
  <c r="G206" i="2"/>
  <c r="F256" i="10" s="1"/>
  <c r="G205" i="2"/>
  <c r="F255" i="10" s="1"/>
  <c r="G188" i="2"/>
  <c r="F250" i="10" s="1"/>
  <c r="G187" i="2"/>
  <c r="F249" i="10" s="1"/>
  <c r="G150" i="2"/>
  <c r="F240" i="10" s="1"/>
  <c r="G139" i="2"/>
  <c r="F238" i="10" s="1"/>
  <c r="G138" i="2"/>
  <c r="F237" i="10" s="1"/>
  <c r="G129" i="2"/>
  <c r="F231" i="10" s="1"/>
  <c r="G128" i="2"/>
  <c r="F230" i="10" s="1"/>
  <c r="G114" i="2"/>
  <c r="F228" i="10" s="1"/>
  <c r="G111" i="2"/>
  <c r="F225" i="10" s="1"/>
  <c r="G103" i="2"/>
  <c r="F221" i="10" s="1"/>
  <c r="G102" i="2"/>
  <c r="F220" i="10" s="1"/>
  <c r="G93" i="2"/>
  <c r="F217" i="10" s="1"/>
  <c r="G92" i="2"/>
  <c r="F216" i="10" s="1"/>
  <c r="G78" i="2"/>
  <c r="F214" i="10" s="1"/>
  <c r="G77" i="2"/>
  <c r="F213" i="10" s="1"/>
  <c r="G75" i="2"/>
  <c r="F211" i="10" s="1"/>
  <c r="G74" i="2"/>
  <c r="F210" i="10" s="1"/>
  <c r="G72" i="2"/>
  <c r="F208" i="10" s="1"/>
  <c r="G71" i="2"/>
  <c r="F207" i="10" s="1"/>
  <c r="G62" i="2"/>
  <c r="F204" i="10" s="1"/>
  <c r="G55" i="2"/>
  <c r="F203" i="10" s="1"/>
  <c r="G54" i="2"/>
  <c r="F202" i="10" s="1"/>
  <c r="G46" i="2"/>
  <c r="F200" i="10" s="1"/>
  <c r="G45" i="2"/>
  <c r="F199" i="10" s="1"/>
  <c r="G34" i="2"/>
  <c r="F196" i="10" s="1"/>
  <c r="G25" i="2"/>
  <c r="F195" i="10" s="1"/>
  <c r="G21" i="2"/>
  <c r="F193" i="10" s="1"/>
  <c r="G376" i="5"/>
  <c r="G464" i="5"/>
  <c r="G463" i="5"/>
  <c r="G451" i="5"/>
  <c r="G450" i="5"/>
  <c r="G438" i="5"/>
  <c r="G437" i="5"/>
  <c r="G425" i="5"/>
  <c r="G424" i="5"/>
  <c r="G412" i="5"/>
  <c r="G411" i="5"/>
  <c r="G399" i="5"/>
  <c r="G398" i="5"/>
  <c r="G386" i="5"/>
  <c r="G385" i="5"/>
  <c r="G378" i="5"/>
  <c r="G377" i="5"/>
  <c r="G371" i="5"/>
  <c r="G370" i="5"/>
  <c r="G369" i="5"/>
  <c r="G349" i="5"/>
  <c r="G348" i="5"/>
  <c r="G347" i="5"/>
  <c r="G346" i="5"/>
  <c r="G345" i="5"/>
  <c r="G344" i="5"/>
  <c r="G331" i="5"/>
  <c r="G330" i="5"/>
  <c r="G318" i="5"/>
  <c r="G317" i="5"/>
  <c r="G307" i="5"/>
  <c r="G306" i="5"/>
  <c r="G296" i="5"/>
  <c r="G295" i="5"/>
  <c r="G223" i="5"/>
  <c r="G222" i="5"/>
  <c r="G221" i="5"/>
  <c r="G220" i="5"/>
  <c r="G219" i="5"/>
  <c r="G218" i="5"/>
  <c r="G204" i="5"/>
  <c r="G203" i="5"/>
  <c r="G202" i="5"/>
  <c r="G201" i="5"/>
  <c r="G200" i="5"/>
  <c r="G199" i="5"/>
  <c r="M204" i="5" s="1"/>
  <c r="G186" i="5"/>
  <c r="G185" i="5"/>
  <c r="G170" i="5"/>
  <c r="G169" i="5"/>
  <c r="G167" i="5"/>
  <c r="G166" i="5"/>
  <c r="G141" i="5"/>
  <c r="G140" i="5"/>
  <c r="G137" i="5"/>
  <c r="G134" i="5"/>
  <c r="G127" i="5"/>
  <c r="G124" i="5"/>
  <c r="G115" i="5"/>
  <c r="G114" i="5"/>
  <c r="G99" i="5"/>
  <c r="F120" i="10" s="1"/>
  <c r="G98" i="5"/>
  <c r="F119" i="10" s="1"/>
  <c r="G97" i="5"/>
  <c r="F118" i="10" s="1"/>
  <c r="G92" i="5"/>
  <c r="G91" i="5"/>
  <c r="G90" i="5"/>
  <c r="G81" i="5"/>
  <c r="G83" i="5"/>
  <c r="G82" i="5"/>
  <c r="G76" i="5"/>
  <c r="G73" i="5" s="1"/>
  <c r="G75" i="5"/>
  <c r="G74" i="5"/>
  <c r="G66" i="5"/>
  <c r="F111" i="10" s="1"/>
  <c r="G65" i="5"/>
  <c r="F110" i="10" s="1"/>
  <c r="G58" i="5"/>
  <c r="G55" i="5"/>
  <c r="G54" i="5"/>
  <c r="G53" i="5"/>
  <c r="G49" i="5"/>
  <c r="G46" i="5"/>
  <c r="G43" i="5"/>
  <c r="G42" i="5"/>
  <c r="G41" i="5"/>
  <c r="G35" i="5"/>
  <c r="G32" i="5"/>
  <c r="G29" i="5"/>
  <c r="G28" i="5"/>
  <c r="G27" i="5"/>
  <c r="G23" i="5"/>
  <c r="G20" i="5"/>
  <c r="G19" i="5"/>
  <c r="G18" i="5"/>
  <c r="G266" i="1"/>
  <c r="G139" i="1"/>
  <c r="G136" i="1"/>
  <c r="G270" i="1"/>
  <c r="G267" i="1"/>
  <c r="G261" i="1"/>
  <c r="G255" i="1" s="1"/>
  <c r="F94" i="10" s="1"/>
  <c r="G257" i="1"/>
  <c r="G256" i="1"/>
  <c r="G247" i="1"/>
  <c r="G246" i="1"/>
  <c r="G228" i="1"/>
  <c r="G227" i="1"/>
  <c r="G222" i="1"/>
  <c r="G216" i="1" s="1"/>
  <c r="G218" i="1"/>
  <c r="G217" i="1"/>
  <c r="G179" i="1"/>
  <c r="G176" i="1"/>
  <c r="G170" i="1"/>
  <c r="G167" i="1"/>
  <c r="G160" i="1"/>
  <c r="G157" i="1"/>
  <c r="G153" i="1"/>
  <c r="G150" i="1"/>
  <c r="G133" i="1"/>
  <c r="G121" i="1" s="1"/>
  <c r="G124" i="1"/>
  <c r="M124" i="1" s="1"/>
  <c r="G78" i="1"/>
  <c r="G75" i="1"/>
  <c r="G71" i="1"/>
  <c r="G68" i="1"/>
  <c r="G66" i="1"/>
  <c r="G65" i="1"/>
  <c r="G63" i="1"/>
  <c r="G62" i="1"/>
  <c r="G56" i="1"/>
  <c r="G53" i="1"/>
  <c r="G49" i="1"/>
  <c r="G46" i="1"/>
  <c r="G44" i="1"/>
  <c r="G43" i="1"/>
  <c r="G41" i="1"/>
  <c r="G40" i="1"/>
  <c r="G34" i="1"/>
  <c r="G31" i="1"/>
  <c r="G28" i="1"/>
  <c r="G25" i="1"/>
  <c r="G22" i="1"/>
  <c r="G21" i="1"/>
  <c r="G20" i="1"/>
  <c r="G16" i="1"/>
  <c r="G13" i="1"/>
  <c r="G164" i="1" l="1"/>
  <c r="G146" i="1"/>
  <c r="G118" i="1"/>
  <c r="G61" i="1"/>
  <c r="G26" i="5"/>
  <c r="G264" i="1"/>
  <c r="G173" i="1"/>
  <c r="G143" i="1"/>
  <c r="G115" i="1"/>
  <c r="G64" i="1"/>
  <c r="G39" i="1"/>
  <c r="G42" i="1"/>
  <c r="G52" i="5"/>
  <c r="G40" i="5"/>
  <c r="G17" i="5"/>
  <c r="G19" i="1"/>
  <c r="G10" i="1"/>
  <c r="G10" i="6"/>
  <c r="H10" i="6" l="1"/>
  <c r="F10" i="6" l="1"/>
  <c r="E10" i="6"/>
  <c r="F167" i="1" l="1"/>
  <c r="F170" i="1"/>
  <c r="E71" i="1"/>
  <c r="F164" i="1" l="1"/>
  <c r="F354" i="2"/>
  <c r="F34" i="1" l="1"/>
  <c r="F40" i="1"/>
  <c r="F16" i="1" l="1"/>
  <c r="F13" i="1"/>
  <c r="F21" i="1"/>
  <c r="F10" i="1" l="1"/>
  <c r="F419" i="2"/>
  <c r="E321" i="10"/>
  <c r="E320" i="10"/>
  <c r="E276" i="10"/>
  <c r="D276" i="10"/>
  <c r="F46" i="1"/>
  <c r="F49" i="1"/>
  <c r="E49" i="1"/>
  <c r="F53" i="1"/>
  <c r="E53" i="1"/>
  <c r="F56" i="1"/>
  <c r="F42" i="1" s="1"/>
  <c r="E56" i="1"/>
  <c r="F44" i="1"/>
  <c r="E44" i="1"/>
  <c r="F43" i="1"/>
  <c r="E43" i="1"/>
  <c r="F41" i="1"/>
  <c r="E41" i="1"/>
  <c r="E40" i="1"/>
  <c r="E93" i="1"/>
  <c r="E92" i="1"/>
  <c r="E91" i="1"/>
  <c r="E90" i="1"/>
  <c r="E89" i="1"/>
  <c r="E88" i="1"/>
  <c r="E148" i="1"/>
  <c r="E147" i="1"/>
  <c r="E145" i="1"/>
  <c r="E144" i="1"/>
  <c r="F153" i="1"/>
  <c r="E153" i="1"/>
  <c r="F157" i="1"/>
  <c r="E157" i="1"/>
  <c r="F160" i="1"/>
  <c r="E160" i="1"/>
  <c r="F150" i="1"/>
  <c r="F143" i="1" s="1"/>
  <c r="E150" i="1"/>
  <c r="E143" i="1" s="1"/>
  <c r="E166" i="1"/>
  <c r="E165" i="1"/>
  <c r="E170" i="1"/>
  <c r="E167" i="1"/>
  <c r="F146" i="1" l="1"/>
  <c r="E39" i="1"/>
  <c r="E42" i="1"/>
  <c r="F39" i="1"/>
  <c r="E146" i="1"/>
  <c r="E218" i="1"/>
  <c r="E217" i="1"/>
  <c r="F222" i="1"/>
  <c r="F216" i="1" s="1"/>
  <c r="E222" i="1"/>
  <c r="F247" i="1"/>
  <c r="F246" i="1"/>
  <c r="E247" i="1"/>
  <c r="E246" i="1"/>
  <c r="E66" i="1"/>
  <c r="E65" i="1"/>
  <c r="E78" i="1"/>
  <c r="E64" i="1" s="1"/>
  <c r="F71" i="1"/>
  <c r="F65" i="1"/>
  <c r="E75" i="1"/>
  <c r="F68" i="1"/>
  <c r="E68" i="1"/>
  <c r="F66" i="1"/>
  <c r="F63" i="1"/>
  <c r="F62" i="1"/>
  <c r="F75" i="1"/>
  <c r="F78" i="1"/>
  <c r="F61" i="1" l="1"/>
  <c r="E61" i="1"/>
  <c r="F64" i="1"/>
  <c r="E31" i="1"/>
  <c r="E216" i="1"/>
  <c r="F31" i="1"/>
  <c r="F243" i="2" l="1"/>
  <c r="E268" i="10" s="1"/>
  <c r="F235" i="2"/>
  <c r="E266" i="10" s="1"/>
  <c r="E265" i="10"/>
  <c r="E263" i="10"/>
  <c r="E260" i="10"/>
  <c r="E259" i="10"/>
  <c r="F206" i="2"/>
  <c r="E256" i="10" s="1"/>
  <c r="F205" i="2"/>
  <c r="E255" i="10" s="1"/>
  <c r="E252" i="10"/>
  <c r="E269" i="10"/>
  <c r="E262" i="10"/>
  <c r="E253" i="10"/>
  <c r="E242" i="10"/>
  <c r="F188" i="2"/>
  <c r="E250" i="10" s="1"/>
  <c r="F187" i="2"/>
  <c r="E249" i="10" s="1"/>
  <c r="F150" i="2"/>
  <c r="E240" i="10" s="1"/>
  <c r="E234" i="10"/>
  <c r="F138" i="2"/>
  <c r="E237" i="10" s="1"/>
  <c r="F139" i="2"/>
  <c r="E238" i="10" s="1"/>
  <c r="F136" i="2"/>
  <c r="E235" i="10" s="1"/>
  <c r="E227" i="10"/>
  <c r="F129" i="2"/>
  <c r="E231" i="10" s="1"/>
  <c r="F128" i="2"/>
  <c r="E230" i="10" s="1"/>
  <c r="E224" i="10"/>
  <c r="F111" i="2"/>
  <c r="E225" i="10" s="1"/>
  <c r="F114" i="2"/>
  <c r="E228" i="10" s="1"/>
  <c r="F103" i="2"/>
  <c r="E221" i="10" s="1"/>
  <c r="F102" i="2"/>
  <c r="E220" i="10" s="1"/>
  <c r="F93" i="2"/>
  <c r="E217" i="10" s="1"/>
  <c r="F92" i="2"/>
  <c r="E216" i="10" s="1"/>
  <c r="F74" i="2"/>
  <c r="E210" i="10" s="1"/>
  <c r="F71" i="2"/>
  <c r="E207" i="10" s="1"/>
  <c r="F77" i="2"/>
  <c r="E213" i="10" s="1"/>
  <c r="F72" i="2"/>
  <c r="E208" i="10" s="1"/>
  <c r="F75" i="2"/>
  <c r="E211" i="10" s="1"/>
  <c r="F78" i="2"/>
  <c r="E214" i="10" s="1"/>
  <c r="F62" i="2"/>
  <c r="E204" i="10" s="1"/>
  <c r="F55" i="2" l="1"/>
  <c r="E203" i="10" s="1"/>
  <c r="F54" i="2"/>
  <c r="E202" i="10" s="1"/>
  <c r="F49" i="2"/>
  <c r="F46" i="2" s="1"/>
  <c r="E200" i="10" s="1"/>
  <c r="F45" i="2"/>
  <c r="E199" i="10" s="1"/>
  <c r="F34" i="2"/>
  <c r="E196" i="10" s="1"/>
  <c r="F25" i="2"/>
  <c r="E195" i="10" s="1"/>
  <c r="E190" i="10" l="1"/>
  <c r="E189" i="10"/>
  <c r="F21" i="2"/>
  <c r="E193" i="10" s="1"/>
  <c r="E273" i="10"/>
  <c r="E272" i="10"/>
  <c r="E275" i="10"/>
  <c r="E279" i="10"/>
  <c r="E278" i="10"/>
  <c r="E290" i="10"/>
  <c r="E289" i="10"/>
  <c r="E344" i="2"/>
  <c r="D306" i="10" s="1"/>
  <c r="E343" i="2"/>
  <c r="D305" i="10" s="1"/>
  <c r="E303" i="10"/>
  <c r="E335" i="2"/>
  <c r="D304" i="10" s="1"/>
  <c r="E334" i="2"/>
  <c r="D303" i="10" s="1"/>
  <c r="F344" i="2"/>
  <c r="E306" i="10" s="1"/>
  <c r="F343" i="2"/>
  <c r="E305" i="10" s="1"/>
  <c r="F335" i="2"/>
  <c r="E304" i="10" s="1"/>
  <c r="F370" i="2"/>
  <c r="E314" i="10" s="1"/>
  <c r="F369" i="2"/>
  <c r="E313" i="10" s="1"/>
  <c r="F355" i="2"/>
  <c r="E311" i="10" s="1"/>
  <c r="E310" i="10"/>
  <c r="F380" i="2"/>
  <c r="E318" i="10" s="1"/>
  <c r="F379" i="2"/>
  <c r="E317" i="10" s="1"/>
  <c r="F397" i="2" l="1"/>
  <c r="E323" i="10" s="1"/>
  <c r="E326" i="10"/>
  <c r="E325" i="10"/>
  <c r="E330" i="10"/>
  <c r="E329" i="10"/>
  <c r="F433" i="2"/>
  <c r="E336" i="10" s="1"/>
  <c r="F432" i="2"/>
  <c r="E335" i="10" s="1"/>
  <c r="E339" i="10"/>
  <c r="F441" i="2"/>
  <c r="E338" i="10" s="1"/>
  <c r="E340" i="10"/>
  <c r="E341" i="10" l="1"/>
  <c r="F457" i="2"/>
  <c r="E344" i="10" s="1"/>
  <c r="F456" i="2"/>
  <c r="E343" i="10" s="1"/>
  <c r="F466" i="2"/>
  <c r="E347" i="10" s="1"/>
  <c r="F465" i="2"/>
  <c r="E346" i="10" s="1"/>
  <c r="E350" i="10"/>
  <c r="F474" i="2"/>
  <c r="E349" i="10" s="1"/>
  <c r="E353" i="10"/>
  <c r="F483" i="2"/>
  <c r="E352" i="10" s="1"/>
  <c r="E367" i="10"/>
  <c r="E364" i="10"/>
  <c r="E361" i="10"/>
  <c r="E356" i="10"/>
  <c r="E381" i="10"/>
  <c r="E380" i="10"/>
  <c r="E378" i="10"/>
  <c r="E377" i="10"/>
  <c r="E375" i="10"/>
  <c r="E374" i="10"/>
  <c r="E371" i="10"/>
  <c r="E370" i="10"/>
  <c r="E399" i="10"/>
  <c r="E398" i="10"/>
  <c r="E397" i="10"/>
  <c r="E395" i="10"/>
  <c r="E394" i="10"/>
  <c r="E392" i="10"/>
  <c r="E391" i="10"/>
  <c r="E389" i="10"/>
  <c r="E388" i="10"/>
  <c r="E386" i="10"/>
  <c r="E385" i="10"/>
  <c r="E421" i="10"/>
  <c r="E420" i="10"/>
  <c r="E418" i="10"/>
  <c r="E417" i="10"/>
  <c r="E415" i="10"/>
  <c r="E414" i="10"/>
  <c r="E412" i="10"/>
  <c r="E411" i="10"/>
  <c r="E408" i="10"/>
  <c r="E407" i="10"/>
  <c r="E405" i="10"/>
  <c r="E404" i="10"/>
  <c r="E432" i="10"/>
  <c r="E431" i="10"/>
  <c r="E428" i="10"/>
  <c r="E427" i="10"/>
  <c r="E425" i="10"/>
  <c r="E424" i="10"/>
  <c r="E440" i="10"/>
  <c r="E439" i="10"/>
  <c r="E437" i="10"/>
  <c r="E436" i="10"/>
  <c r="E451" i="10"/>
  <c r="E450" i="10"/>
  <c r="E448" i="10"/>
  <c r="E447" i="10"/>
  <c r="E444" i="10"/>
  <c r="E443" i="10"/>
  <c r="E464" i="10"/>
  <c r="E461" i="10"/>
  <c r="E460" i="10"/>
  <c r="E458" i="10"/>
  <c r="E457" i="10"/>
  <c r="F26" i="3"/>
  <c r="E368" i="10" s="1"/>
  <c r="F23" i="3"/>
  <c r="E365" i="10" s="1"/>
  <c r="F20" i="3"/>
  <c r="E362" i="10" s="1"/>
  <c r="F216" i="3" l="1"/>
  <c r="E468" i="10" s="1"/>
  <c r="F215" i="3"/>
  <c r="E467" i="10" s="1"/>
  <c r="F213" i="3"/>
  <c r="E465" i="10" s="1"/>
  <c r="F234" i="3"/>
  <c r="E474" i="10" s="1"/>
  <c r="F235" i="3"/>
  <c r="E475" i="10" s="1"/>
  <c r="F232" i="3"/>
  <c r="E472" i="10" s="1"/>
  <c r="E471" i="10"/>
  <c r="F195" i="3"/>
  <c r="F192" i="3"/>
  <c r="F158" i="3"/>
  <c r="F101" i="3"/>
  <c r="F98" i="3"/>
  <c r="F13" i="3"/>
  <c r="E357" i="10" s="1"/>
  <c r="E618" i="10" l="1"/>
  <c r="E617" i="10"/>
  <c r="E616" i="10"/>
  <c r="E615" i="10"/>
  <c r="F74" i="7"/>
  <c r="F68" i="7"/>
  <c r="F67" i="7"/>
  <c r="F62" i="7"/>
  <c r="F58" i="7"/>
  <c r="F50" i="7"/>
  <c r="F49" i="7"/>
  <c r="F48" i="7"/>
  <c r="F42" i="7"/>
  <c r="F41" i="7"/>
  <c r="F37" i="7"/>
  <c r="F32" i="7"/>
  <c r="F31" i="7"/>
  <c r="F26" i="7"/>
  <c r="E585" i="10" s="1"/>
  <c r="F22" i="7"/>
  <c r="E583" i="10" s="1"/>
  <c r="F14" i="7"/>
  <c r="F13" i="7" s="1"/>
  <c r="E582" i="10" s="1"/>
  <c r="F10" i="7"/>
  <c r="F57" i="8" l="1"/>
  <c r="F52" i="8"/>
  <c r="F51" i="8"/>
  <c r="F38" i="8"/>
  <c r="F33" i="8"/>
  <c r="E627" i="10" s="1"/>
  <c r="F29" i="8"/>
  <c r="F25" i="8"/>
  <c r="F21" i="8"/>
  <c r="E621" i="10" s="1"/>
  <c r="F17" i="8"/>
  <c r="E619" i="10" s="1"/>
  <c r="F10" i="8"/>
  <c r="E613" i="10" s="1"/>
  <c r="E1203" i="10"/>
  <c r="E1202" i="10"/>
  <c r="E1201" i="10"/>
  <c r="E1200" i="10"/>
  <c r="E1199" i="10"/>
  <c r="E1198" i="10"/>
  <c r="F123" i="9" l="1"/>
  <c r="F119" i="9"/>
  <c r="F115" i="9"/>
  <c r="F100" i="9"/>
  <c r="F99" i="9" s="1"/>
  <c r="F94" i="9"/>
  <c r="F81" i="9"/>
  <c r="F54" i="9"/>
  <c r="F53" i="9"/>
  <c r="F52" i="9"/>
  <c r="F51" i="9"/>
  <c r="F50" i="9"/>
  <c r="F17" i="9"/>
  <c r="F16" i="9"/>
  <c r="F15" i="9"/>
  <c r="F329" i="2"/>
  <c r="E301" i="10" s="1"/>
  <c r="F326" i="2"/>
  <c r="E300" i="10" s="1"/>
  <c r="F314" i="2"/>
  <c r="F311" i="2"/>
  <c r="E34" i="1" l="1"/>
  <c r="E21" i="1"/>
  <c r="F114" i="5"/>
  <c r="F42" i="5" l="1"/>
  <c r="F41" i="5"/>
  <c r="G105" i="6" l="1"/>
  <c r="G102" i="6"/>
  <c r="G99" i="6"/>
  <c r="G96" i="6"/>
  <c r="G92" i="6"/>
  <c r="G88" i="6"/>
  <c r="G85" i="6"/>
  <c r="G66" i="6"/>
  <c r="G58" i="6"/>
  <c r="G30" i="6"/>
  <c r="G20" i="6" s="1"/>
  <c r="F35" i="5"/>
  <c r="E35" i="5"/>
  <c r="F378" i="5"/>
  <c r="F377" i="5"/>
  <c r="F376" i="5"/>
  <c r="F464" i="5"/>
  <c r="F463" i="5"/>
  <c r="F451" i="5"/>
  <c r="F450" i="5"/>
  <c r="F438" i="5"/>
  <c r="F437" i="5"/>
  <c r="F425" i="5"/>
  <c r="F424" i="5"/>
  <c r="F412" i="5"/>
  <c r="F411" i="5"/>
  <c r="F399" i="5"/>
  <c r="F398" i="5"/>
  <c r="F386" i="5"/>
  <c r="F385" i="5"/>
  <c r="F371" i="5"/>
  <c r="F370" i="5"/>
  <c r="F369" i="5"/>
  <c r="F349" i="5"/>
  <c r="F348" i="5"/>
  <c r="F347" i="5"/>
  <c r="F346" i="5"/>
  <c r="F345" i="5"/>
  <c r="F344" i="5"/>
  <c r="F331" i="5"/>
  <c r="F330" i="5"/>
  <c r="F318" i="5"/>
  <c r="F317" i="5"/>
  <c r="F307" i="5"/>
  <c r="F306" i="5"/>
  <c r="F296" i="5"/>
  <c r="F295" i="5"/>
  <c r="I24" i="6" l="1"/>
  <c r="I27" i="6"/>
  <c r="I23" i="6"/>
  <c r="I25" i="6"/>
  <c r="I21" i="6"/>
  <c r="I26" i="6"/>
  <c r="I22" i="6"/>
  <c r="G28" i="6"/>
  <c r="J24" i="6"/>
  <c r="J27" i="6"/>
  <c r="J23" i="6"/>
  <c r="J26" i="6"/>
  <c r="J22" i="6"/>
  <c r="J25" i="6"/>
  <c r="J21" i="6"/>
  <c r="H24" i="6"/>
  <c r="H27" i="6"/>
  <c r="H23" i="6"/>
  <c r="H26" i="6"/>
  <c r="H22" i="6"/>
  <c r="H25" i="6"/>
  <c r="H21" i="6"/>
  <c r="G27" i="6"/>
  <c r="G23" i="6"/>
  <c r="G26" i="6"/>
  <c r="G22" i="6"/>
  <c r="G25" i="6"/>
  <c r="G21" i="6"/>
  <c r="G24" i="6"/>
  <c r="G19" i="6"/>
  <c r="G29" i="6"/>
  <c r="F223" i="5"/>
  <c r="F222" i="5"/>
  <c r="F221" i="5"/>
  <c r="F220" i="5"/>
  <c r="F219" i="5"/>
  <c r="F218" i="5"/>
  <c r="F204" i="5"/>
  <c r="F203" i="5"/>
  <c r="F202" i="5"/>
  <c r="F201" i="5"/>
  <c r="F200" i="5"/>
  <c r="F199" i="5"/>
  <c r="L204" i="5" s="1"/>
  <c r="F186" i="5"/>
  <c r="F185" i="5"/>
  <c r="F170" i="5"/>
  <c r="F169" i="5"/>
  <c r="F167" i="5"/>
  <c r="F166" i="5"/>
  <c r="F141" i="5"/>
  <c r="F140" i="5"/>
  <c r="F137" i="5"/>
  <c r="F134" i="5"/>
  <c r="F127" i="5"/>
  <c r="F124" i="5"/>
  <c r="F115" i="5"/>
  <c r="F99" i="5"/>
  <c r="E120" i="10" s="1"/>
  <c r="F98" i="5"/>
  <c r="E119" i="10" s="1"/>
  <c r="F97" i="5"/>
  <c r="E118" i="10" s="1"/>
  <c r="F92" i="5"/>
  <c r="F91" i="5"/>
  <c r="F90" i="5"/>
  <c r="F76" i="5"/>
  <c r="F73" i="5" s="1"/>
  <c r="F75" i="5"/>
  <c r="F74" i="5"/>
  <c r="F66" i="5"/>
  <c r="E111" i="10" s="1"/>
  <c r="F65" i="5"/>
  <c r="E110" i="10" s="1"/>
  <c r="F58" i="5"/>
  <c r="F55" i="5"/>
  <c r="F54" i="5"/>
  <c r="F53" i="5"/>
  <c r="F49" i="5"/>
  <c r="F46" i="5"/>
  <c r="F43" i="5"/>
  <c r="F32" i="5"/>
  <c r="F29" i="5"/>
  <c r="F28" i="5"/>
  <c r="F27" i="5"/>
  <c r="F23" i="5"/>
  <c r="F19" i="5"/>
  <c r="F18" i="5"/>
  <c r="F81" i="5" l="1"/>
  <c r="F52" i="5"/>
  <c r="F40" i="5"/>
  <c r="F26" i="5"/>
  <c r="F17" i="5"/>
  <c r="F124" i="1"/>
  <c r="F133" i="1"/>
  <c r="F176" i="1"/>
  <c r="F227" i="1"/>
  <c r="F228" i="1"/>
  <c r="F256" i="1"/>
  <c r="F257" i="1"/>
  <c r="F261" i="1"/>
  <c r="F255" i="1" s="1"/>
  <c r="F267" i="1"/>
  <c r="F270" i="1"/>
  <c r="L124" i="1" l="1"/>
  <c r="F173" i="1"/>
  <c r="F121" i="1"/>
  <c r="F118" i="1"/>
  <c r="F115" i="1"/>
  <c r="F264" i="1"/>
  <c r="F28" i="1" l="1"/>
  <c r="F22" i="1"/>
  <c r="E94" i="10"/>
  <c r="E10" i="5" l="1"/>
  <c r="E13" i="1" l="1"/>
  <c r="E20" i="1"/>
  <c r="E11" i="8" l="1"/>
  <c r="D1203" i="10" l="1"/>
  <c r="D1202" i="10"/>
  <c r="D1201" i="10"/>
  <c r="D1200" i="10"/>
  <c r="D1199" i="10"/>
  <c r="D1198" i="10"/>
  <c r="D618" i="10"/>
  <c r="D617" i="10"/>
  <c r="D616" i="10"/>
  <c r="D615" i="10"/>
  <c r="D475" i="10"/>
  <c r="D474" i="10"/>
  <c r="D472" i="10"/>
  <c r="D471" i="10"/>
  <c r="D468" i="10"/>
  <c r="D467" i="10"/>
  <c r="D465" i="10"/>
  <c r="D464" i="10"/>
  <c r="D461" i="10"/>
  <c r="D460" i="10"/>
  <c r="D458" i="10"/>
  <c r="D457" i="10"/>
  <c r="D451" i="10"/>
  <c r="D450" i="10"/>
  <c r="D448" i="10"/>
  <c r="D447" i="10"/>
  <c r="D444" i="10"/>
  <c r="D443" i="10"/>
  <c r="D440" i="10"/>
  <c r="D439" i="10"/>
  <c r="D437" i="10"/>
  <c r="D436" i="10"/>
  <c r="D432" i="10"/>
  <c r="D431" i="10"/>
  <c r="D428" i="10"/>
  <c r="D427" i="10"/>
  <c r="D425" i="10"/>
  <c r="D424" i="10"/>
  <c r="D421" i="10"/>
  <c r="D420" i="10"/>
  <c r="D418" i="10"/>
  <c r="D417" i="10"/>
  <c r="D415" i="10"/>
  <c r="D414" i="10"/>
  <c r="D412" i="10"/>
  <c r="D411" i="10"/>
  <c r="D408" i="10"/>
  <c r="D407" i="10"/>
  <c r="D405" i="10"/>
  <c r="D404" i="10"/>
  <c r="D398" i="10"/>
  <c r="D397" i="10"/>
  <c r="D395" i="10"/>
  <c r="D394" i="10"/>
  <c r="D392" i="10"/>
  <c r="D391" i="10"/>
  <c r="D389" i="10"/>
  <c r="D388" i="10"/>
  <c r="D386" i="10"/>
  <c r="D385" i="10"/>
  <c r="D381" i="10"/>
  <c r="D380" i="10"/>
  <c r="D378" i="10"/>
  <c r="D377" i="10"/>
  <c r="D375" i="10"/>
  <c r="D374" i="10"/>
  <c r="D371" i="10"/>
  <c r="D370" i="10"/>
  <c r="D368" i="10"/>
  <c r="D367" i="10"/>
  <c r="D365" i="10"/>
  <c r="D364" i="10"/>
  <c r="D362" i="10"/>
  <c r="D361" i="10"/>
  <c r="D356" i="10"/>
  <c r="E94" i="3"/>
  <c r="D399" i="10" s="1"/>
  <c r="D353" i="10"/>
  <c r="D352" i="10"/>
  <c r="D350" i="10"/>
  <c r="D349" i="10"/>
  <c r="D347" i="10"/>
  <c r="D346" i="10"/>
  <c r="D344" i="10"/>
  <c r="D343" i="10"/>
  <c r="D341" i="10"/>
  <c r="D340" i="10"/>
  <c r="D336" i="10"/>
  <c r="D335" i="10"/>
  <c r="D338" i="10"/>
  <c r="D339" i="10"/>
  <c r="D330" i="10"/>
  <c r="D329" i="10"/>
  <c r="D326" i="10"/>
  <c r="D325" i="10"/>
  <c r="D323" i="10"/>
  <c r="D321" i="10"/>
  <c r="D320" i="10"/>
  <c r="D318" i="10"/>
  <c r="D317" i="10"/>
  <c r="D314" i="10"/>
  <c r="D313" i="10"/>
  <c r="D311" i="10"/>
  <c r="D310" i="10"/>
  <c r="D290" i="10"/>
  <c r="D289" i="10"/>
  <c r="D279" i="10"/>
  <c r="D278" i="10"/>
  <c r="D275" i="10"/>
  <c r="D273" i="10"/>
  <c r="D272" i="10"/>
  <c r="D269" i="10"/>
  <c r="D268" i="10"/>
  <c r="D266" i="10"/>
  <c r="D265" i="10"/>
  <c r="D263" i="10"/>
  <c r="D262" i="10"/>
  <c r="D260" i="10"/>
  <c r="D259" i="10"/>
  <c r="D256" i="10"/>
  <c r="D255" i="10"/>
  <c r="D253" i="10"/>
  <c r="D252" i="10"/>
  <c r="D250" i="10"/>
  <c r="D249" i="10"/>
  <c r="D241" i="10"/>
  <c r="D240" i="10"/>
  <c r="D238" i="10"/>
  <c r="D237" i="10"/>
  <c r="D235" i="10"/>
  <c r="D234" i="10"/>
  <c r="D231" i="10"/>
  <c r="D230" i="10"/>
  <c r="D228" i="10"/>
  <c r="D227" i="10"/>
  <c r="D225" i="10"/>
  <c r="D224" i="10"/>
  <c r="D221" i="10"/>
  <c r="D220" i="10"/>
  <c r="D217" i="10"/>
  <c r="D216" i="10"/>
  <c r="D214" i="10"/>
  <c r="D213" i="10"/>
  <c r="D211" i="10"/>
  <c r="D210" i="10"/>
  <c r="D208" i="10"/>
  <c r="D207" i="10"/>
  <c r="D204" i="10"/>
  <c r="D203" i="10"/>
  <c r="D202" i="10"/>
  <c r="D200" i="10"/>
  <c r="D199" i="10"/>
  <c r="D196" i="10"/>
  <c r="D195" i="10"/>
  <c r="D193" i="10"/>
  <c r="D190" i="10"/>
  <c r="D189" i="10"/>
  <c r="F73" i="6"/>
  <c r="F72" i="6"/>
  <c r="E266" i="1"/>
  <c r="E265" i="1"/>
  <c r="E267" i="1"/>
  <c r="E270" i="1"/>
  <c r="E257" i="1"/>
  <c r="E256" i="1"/>
  <c r="E261" i="1"/>
  <c r="E228" i="1"/>
  <c r="E227" i="1"/>
  <c r="E175" i="1"/>
  <c r="E174" i="1"/>
  <c r="E176" i="1"/>
  <c r="E133" i="1"/>
  <c r="E124" i="1"/>
  <c r="K124" i="1" s="1"/>
  <c r="E123" i="1"/>
  <c r="E122" i="1"/>
  <c r="E119" i="1"/>
  <c r="E116" i="1"/>
  <c r="E120" i="1"/>
  <c r="E117" i="1"/>
  <c r="E464" i="5"/>
  <c r="E463" i="5"/>
  <c r="E451" i="5"/>
  <c r="E450" i="5"/>
  <c r="E438" i="5"/>
  <c r="E437" i="5"/>
  <c r="E425" i="5"/>
  <c r="E424" i="5"/>
  <c r="E412" i="5"/>
  <c r="E411" i="5"/>
  <c r="E398" i="5"/>
  <c r="E386" i="5"/>
  <c r="E385" i="5"/>
  <c r="E378" i="5"/>
  <c r="E377" i="5"/>
  <c r="E376" i="5"/>
  <c r="E371" i="5"/>
  <c r="E370" i="5"/>
  <c r="E369" i="5"/>
  <c r="E349" i="5"/>
  <c r="E348" i="5"/>
  <c r="E347" i="5"/>
  <c r="E344" i="5"/>
  <c r="E345" i="5"/>
  <c r="E346" i="5"/>
  <c r="E331" i="5"/>
  <c r="E330" i="5"/>
  <c r="E318" i="5"/>
  <c r="E317" i="5"/>
  <c r="E307" i="5"/>
  <c r="E306" i="5"/>
  <c r="E296" i="5"/>
  <c r="E295" i="5"/>
  <c r="E218" i="5"/>
  <c r="E221" i="5"/>
  <c r="E223" i="5"/>
  <c r="E222" i="5"/>
  <c r="E220" i="5"/>
  <c r="E219" i="5"/>
  <c r="E118" i="1" l="1"/>
  <c r="E115" i="1"/>
  <c r="E121" i="1"/>
  <c r="E204" i="5"/>
  <c r="E203" i="5"/>
  <c r="E202" i="5"/>
  <c r="E199" i="5"/>
  <c r="K204" i="5" s="1"/>
  <c r="E200" i="5"/>
  <c r="E201" i="5"/>
  <c r="E186" i="5"/>
  <c r="E185" i="5"/>
  <c r="E170" i="5"/>
  <c r="E167" i="5"/>
  <c r="E140" i="5"/>
  <c r="E137" i="5"/>
  <c r="E134" i="5"/>
  <c r="E63" i="1"/>
  <c r="E62" i="1"/>
  <c r="E28" i="1"/>
  <c r="E25" i="1"/>
  <c r="E22" i="1"/>
  <c r="E11" i="1"/>
  <c r="E16" i="1"/>
  <c r="E10" i="1" s="1"/>
  <c r="E12" i="1"/>
  <c r="E115" i="5"/>
  <c r="E124" i="5"/>
  <c r="E127" i="5"/>
  <c r="E92" i="5"/>
  <c r="E91" i="5"/>
  <c r="E90" i="5"/>
  <c r="E99" i="5"/>
  <c r="D120" i="10" s="1"/>
  <c r="E98" i="5"/>
  <c r="D119" i="10" s="1"/>
  <c r="E97" i="5"/>
  <c r="D118" i="10" s="1"/>
  <c r="E81" i="5"/>
  <c r="E75" i="5"/>
  <c r="E74" i="5"/>
  <c r="E76" i="5"/>
  <c r="E73" i="5" s="1"/>
  <c r="E49" i="5"/>
  <c r="E43" i="5"/>
  <c r="E54" i="5"/>
  <c r="E53" i="5"/>
  <c r="E55" i="5"/>
  <c r="E58" i="5"/>
  <c r="E42" i="5"/>
  <c r="E41" i="5"/>
  <c r="E46" i="5"/>
  <c r="E66" i="5"/>
  <c r="D111" i="10" s="1"/>
  <c r="E65" i="5"/>
  <c r="D110" i="10" s="1"/>
  <c r="E18" i="5"/>
  <c r="E32" i="5"/>
  <c r="E29" i="5"/>
  <c r="E28" i="5"/>
  <c r="E27" i="5"/>
  <c r="E19" i="5"/>
  <c r="E23" i="5"/>
  <c r="F53" i="6"/>
  <c r="E19" i="1" l="1"/>
  <c r="E40" i="5"/>
  <c r="E52" i="5"/>
  <c r="E17" i="5"/>
  <c r="E26" i="5"/>
  <c r="E10" i="8"/>
  <c r="D613" i="10" s="1"/>
  <c r="E119" i="9"/>
  <c r="E115" i="9"/>
  <c r="E100" i="9"/>
  <c r="E94" i="9"/>
  <c r="E81" i="9"/>
  <c r="E54" i="9"/>
  <c r="E53" i="9"/>
  <c r="E52" i="9"/>
  <c r="E51" i="9"/>
  <c r="E50" i="9"/>
  <c r="E17" i="9"/>
  <c r="E16" i="9"/>
  <c r="E15" i="9"/>
  <c r="E123" i="9"/>
  <c r="E52" i="8"/>
  <c r="E51" i="8"/>
  <c r="E33" i="8"/>
  <c r="D627" i="10" s="1"/>
  <c r="E25" i="8"/>
  <c r="E57" i="8"/>
  <c r="E38" i="8"/>
  <c r="E29" i="8"/>
  <c r="E21" i="8"/>
  <c r="D621" i="10" s="1"/>
  <c r="E17" i="8"/>
  <c r="D619" i="10" s="1"/>
  <c r="E74" i="7"/>
  <c r="E68" i="7"/>
  <c r="E67" i="7"/>
  <c r="E58" i="7"/>
  <c r="E50" i="7"/>
  <c r="E49" i="7"/>
  <c r="E48" i="7"/>
  <c r="E42" i="7"/>
  <c r="E41" i="7"/>
  <c r="E32" i="7"/>
  <c r="E31" i="7"/>
  <c r="E26" i="7"/>
  <c r="D585" i="10" s="1"/>
  <c r="E22" i="7"/>
  <c r="D583" i="10" s="1"/>
  <c r="E14" i="7"/>
  <c r="E13" i="7" s="1"/>
  <c r="D582" i="10" s="1"/>
  <c r="E10" i="7"/>
  <c r="E62" i="7"/>
  <c r="E37" i="7"/>
  <c r="F111" i="6"/>
  <c r="F112" i="6"/>
  <c r="F113" i="6"/>
  <c r="F110" i="6"/>
  <c r="F105" i="6"/>
  <c r="F102" i="6"/>
  <c r="F99" i="6"/>
  <c r="F92" i="6"/>
  <c r="F85" i="6"/>
  <c r="F66" i="6"/>
  <c r="F65" i="6"/>
  <c r="F58" i="6"/>
  <c r="F30" i="6"/>
  <c r="F96" i="6"/>
  <c r="F88" i="6"/>
  <c r="E195" i="3"/>
  <c r="E192" i="3"/>
  <c r="E158" i="3"/>
  <c r="E101" i="3"/>
  <c r="E98" i="3"/>
  <c r="E13" i="3"/>
  <c r="D357" i="10" s="1"/>
  <c r="E329" i="2"/>
  <c r="D301" i="10" s="1"/>
  <c r="E326" i="2"/>
  <c r="D300" i="10" s="1"/>
  <c r="E314" i="2"/>
  <c r="E311" i="2"/>
  <c r="E167" i="2"/>
  <c r="D242" i="10" s="1"/>
  <c r="E264" i="1"/>
  <c r="E255" i="1"/>
  <c r="D94" i="10" s="1"/>
  <c r="E173" i="1"/>
  <c r="E164" i="1"/>
  <c r="E139" i="1"/>
  <c r="E136" i="1"/>
  <c r="F19" i="6" l="1"/>
  <c r="F20" i="6"/>
  <c r="E99" i="9"/>
  <c r="F27" i="6"/>
  <c r="F26" i="6"/>
  <c r="F23" i="6"/>
  <c r="F25" i="6"/>
  <c r="F22" i="6"/>
  <c r="F24" i="6"/>
  <c r="F21" i="6"/>
  <c r="F25" i="1"/>
  <c r="F19" i="1" s="1"/>
  <c r="F20" i="1"/>
</calcChain>
</file>

<file path=xl/sharedStrings.xml><?xml version="1.0" encoding="utf-8"?>
<sst xmlns="http://schemas.openxmlformats.org/spreadsheetml/2006/main" count="6659" uniqueCount="2198">
  <si>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</si>
  <si>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</si>
  <si>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</si>
  <si>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</si>
  <si>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</si>
  <si>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</si>
  <si>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</si>
  <si>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</si>
  <si>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</si>
  <si>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</si>
  <si>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</si>
  <si>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</si>
  <si>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</si>
  <si>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</si>
  <si>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</si>
  <si>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</si>
  <si>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</si>
  <si>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</si>
  <si>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</si>
  <si>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</si>
  <si>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</si>
  <si>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</si>
  <si>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</si>
  <si>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</si>
  <si>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</si>
  <si>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</si>
  <si>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</si>
  <si>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</si>
  <si>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</si>
  <si>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</si>
  <si>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</si>
  <si>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</si>
  <si>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</si>
  <si>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</si>
  <si>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</si>
  <si>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</si>
  <si>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</si>
  <si>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</si>
  <si>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</si>
  <si>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</si>
  <si>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</si>
  <si>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</si>
  <si>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</si>
  <si>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</si>
  <si>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</si>
  <si>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</si>
  <si>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</si>
  <si>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</si>
  <si>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</si>
  <si>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</si>
  <si>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</si>
  <si>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</si>
  <si>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</si>
  <si>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</si>
  <si>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</si>
  <si>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</si>
  <si>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</si>
  <si>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</si>
  <si>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</si>
  <si>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</si>
  <si>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</si>
  <si>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</si>
  <si>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</si>
  <si>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</si>
  <si>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</si>
  <si>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</si>
  <si>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</si>
  <si>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</si>
  <si>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</si>
  <si>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</si>
  <si>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</si>
  <si>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</si>
  <si>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</si>
  <si>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</si>
  <si>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</si>
  <si>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</si>
  <si>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</si>
  <si>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</si>
  <si>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</si>
  <si>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</si>
  <si>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</si>
  <si>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</si>
  <si>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</si>
  <si>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</si>
  <si>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</si>
  <si>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</si>
  <si>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</si>
  <si>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</si>
  <si>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</si>
  <si>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</si>
  <si>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</si>
  <si>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</si>
  <si>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</si>
  <si>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</si>
  <si>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</si>
  <si>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</si>
  <si>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</si>
  <si>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</si>
  <si>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</si>
  <si>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</si>
  <si>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</si>
  <si>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</si>
  <si>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</si>
  <si>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</si>
  <si>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</si>
  <si>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</si>
  <si>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</si>
  <si>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</si>
  <si>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</si>
  <si>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</si>
  <si>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</si>
  <si>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</si>
  <si>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</si>
  <si>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</si>
  <si>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</si>
  <si>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</si>
  <si>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</si>
  <si>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</si>
  <si>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</si>
  <si>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</si>
  <si>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</si>
  <si>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</si>
  <si>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</si>
  <si>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</si>
  <si>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</si>
  <si>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</si>
  <si>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</si>
  <si>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</si>
  <si>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</si>
  <si>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</si>
  <si>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</si>
  <si>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</si>
  <si>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</si>
  <si>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</si>
  <si>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</si>
  <si>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</si>
  <si>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</si>
  <si>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</si>
  <si>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</si>
  <si>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</si>
  <si>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</si>
  <si>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</si>
  <si>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</si>
  <si>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</si>
  <si>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</si>
  <si>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</si>
  <si>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</si>
  <si>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</si>
  <si>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</si>
  <si>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</si>
  <si>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</si>
  <si>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</si>
  <si>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</si>
  <si>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</si>
  <si>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</si>
  <si>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</si>
  <si>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</si>
  <si>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</si>
  <si>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</si>
  <si>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</si>
  <si>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</si>
  <si>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</si>
  <si>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</si>
  <si>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</si>
  <si>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</si>
  <si>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</si>
  <si>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</si>
  <si>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</si>
  <si>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</si>
  <si>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</si>
  <si>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</si>
  <si>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</si>
  <si>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</si>
  <si>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</si>
  <si>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</si>
  <si>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</si>
  <si>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</si>
  <si>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</si>
  <si>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</si>
  <si>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</si>
  <si>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</si>
  <si>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</si>
  <si>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</si>
  <si>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</si>
  <si>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</si>
  <si>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</si>
  <si>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</si>
  <si>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</si>
  <si>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</si>
  <si>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</si>
  <si>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</si>
  <si>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</si>
  <si>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</si>
  <si>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</si>
  <si>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</si>
  <si>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</si>
  <si>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</si>
  <si>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</si>
  <si>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</si>
  <si>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</si>
  <si>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</si>
  <si>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</si>
  <si>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</si>
  <si>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</si>
  <si>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</si>
  <si>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</si>
  <si>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</si>
  <si>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</si>
  <si>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</si>
  <si>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</si>
  <si>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</si>
  <si>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</si>
  <si>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</si>
  <si>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</si>
  <si>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</si>
  <si>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</si>
  <si>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</si>
  <si>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</si>
  <si>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</si>
  <si>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</si>
  <si>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</si>
  <si>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</si>
  <si>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</si>
  <si>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</si>
  <si>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</si>
  <si>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</si>
  <si>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</si>
  <si>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</si>
  <si>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</si>
  <si>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</si>
  <si>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</si>
  <si>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</si>
  <si>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</si>
  <si>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</si>
  <si>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</si>
  <si>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</si>
  <si>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</si>
  <si>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</si>
  <si>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</si>
  <si>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</si>
  <si>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</si>
  <si>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</si>
  <si>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</si>
  <si>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</si>
  <si>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</si>
  <si>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</si>
  <si>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</si>
  <si>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</si>
  <si>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</si>
  <si>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</si>
  <si>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</si>
  <si>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</si>
  <si>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</si>
  <si>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</si>
  <si>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</si>
  <si>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</si>
  <si>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</si>
  <si>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</si>
  <si>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</si>
  <si>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</si>
  <si>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</si>
  <si>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</si>
  <si>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</si>
  <si>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</si>
  <si>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</si>
  <si>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</si>
  <si>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</si>
  <si>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</si>
  <si>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</si>
  <si>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</si>
  <si>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</si>
  <si>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</si>
  <si>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</si>
  <si>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</si>
  <si>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</si>
  <si>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</si>
  <si>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</si>
  <si>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</si>
  <si>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</si>
  <si>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</si>
  <si>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</si>
  <si>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</si>
  <si>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</si>
  <si>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</si>
  <si>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</si>
  <si>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</si>
  <si>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</si>
  <si>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</si>
  <si>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</si>
  <si>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</si>
  <si>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</si>
  <si>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</si>
  <si>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</si>
  <si>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</si>
  <si>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</si>
  <si>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СВ-1 раздел 8, строка 11,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</si>
  <si>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</si>
  <si>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</si>
  <si>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</si>
  <si>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</si>
  <si>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</si>
  <si>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</si>
  <si>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</si>
  <si>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</si>
  <si>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</si>
  <si>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</si>
  <si>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</si>
  <si>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</si>
  <si>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</si>
  <si>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</si>
  <si>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</si>
  <si>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</si>
  <si>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</si>
  <si>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</si>
  <si>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</si>
  <si>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</si>
  <si>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</si>
  <si>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</si>
  <si>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</si>
  <si>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</si>
  <si>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</si>
  <si>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</si>
  <si>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</si>
  <si>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</si>
  <si>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</si>
  <si>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</si>
  <si>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</si>
  <si>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</si>
  <si>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</si>
  <si>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</si>
  <si>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</si>
  <si>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</si>
  <si>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</si>
  <si>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</si>
  <si>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</si>
  <si>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</si>
  <si>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</si>
  <si>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</si>
  <si>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</si>
  <si>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</si>
  <si>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</si>
  <si>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</si>
  <si>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</si>
  <si>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</si>
  <si>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</si>
  <si>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</si>
  <si>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</si>
  <si>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</si>
  <si>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</si>
  <si>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</si>
  <si>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</si>
  <si>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</si>
  <si>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</si>
  <si>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</si>
  <si>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</si>
  <si>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</si>
  <si>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</si>
  <si>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</si>
  <si>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</si>
  <si>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</si>
  <si>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</si>
  <si>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</si>
  <si>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</si>
  <si>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</si>
  <si>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</si>
  <si>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</si>
  <si>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</si>
  <si>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</si>
  <si>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</si>
  <si>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</si>
  <si>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</si>
  <si>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</si>
  <si>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</si>
  <si>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</si>
  <si>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</si>
  <si>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</si>
  <si>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</si>
  <si>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</si>
  <si>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</si>
  <si>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</si>
  <si>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</si>
  <si>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</si>
  <si>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</si>
  <si>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</si>
  <si>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</si>
  <si>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</si>
  <si>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</si>
  <si>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</si>
  <si>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</si>
  <si>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</si>
  <si>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</si>
  <si>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</si>
  <si>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</si>
  <si>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</si>
  <si>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</si>
  <si>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</si>
  <si>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</si>
  <si>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</si>
  <si>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</si>
  <si>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</si>
  <si>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</si>
  <si>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</si>
  <si>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</si>
  <si>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</si>
  <si>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</si>
  <si>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</si>
  <si>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</si>
  <si>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</si>
  <si>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</si>
  <si>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</si>
  <si>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</si>
  <si>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</si>
  <si>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</si>
  <si>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</si>
  <si>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</si>
  <si>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</si>
  <si>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</si>
  <si>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</si>
  <si>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</si>
  <si>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</si>
  <si>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</si>
  <si>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</si>
  <si>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</si>
  <si>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</si>
  <si>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</si>
  <si>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</si>
  <si>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</si>
  <si>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</si>
  <si>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</si>
  <si>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</si>
  <si>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</si>
  <si>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</si>
  <si>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</si>
  <si>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</si>
  <si>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</si>
  <si>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</si>
  <si>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</si>
  <si>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</si>
  <si>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</si>
  <si>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</si>
  <si>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</si>
  <si>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</si>
  <si>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</si>
  <si>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</si>
  <si>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</si>
  <si>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</si>
  <si>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</si>
  <si>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</si>
  <si>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</si>
  <si>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</si>
  <si>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</si>
  <si>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</si>
  <si>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</si>
  <si>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</si>
  <si>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</si>
  <si>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</si>
  <si>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</si>
  <si>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</si>
  <si>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</si>
  <si>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</si>
  <si>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</si>
  <si>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</si>
  <si>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</si>
  <si>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</si>
  <si>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</si>
  <si>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</si>
  <si>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</si>
  <si>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</si>
  <si>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</si>
  <si>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</si>
  <si>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</si>
  <si>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</si>
  <si>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</si>
  <si>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</si>
  <si>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</si>
  <si>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</si>
  <si>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</si>
  <si>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</si>
  <si>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</si>
  <si>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</si>
  <si>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</si>
  <si>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</si>
  <si>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</si>
  <si>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</si>
  <si>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</si>
  <si>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</si>
  <si>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</si>
  <si>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</si>
  <si>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</si>
  <si>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</si>
  <si>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</si>
  <si>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</si>
  <si>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</si>
  <si>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</si>
  <si>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</si>
  <si>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</si>
  <si>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</si>
  <si>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</si>
  <si>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</si>
  <si>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</si>
  <si>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</si>
  <si>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</si>
  <si>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</si>
  <si>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</si>
  <si>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</si>
  <si>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</si>
  <si>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</si>
  <si>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</si>
  <si>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</si>
  <si>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</si>
  <si>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</si>
  <si>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</si>
  <si>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</si>
  <si>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</si>
  <si>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</si>
  <si>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</si>
  <si>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</si>
  <si>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</si>
  <si>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</si>
  <si>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</si>
  <si>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</si>
  <si>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</si>
  <si>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</si>
  <si>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</si>
  <si>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</si>
  <si>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</si>
  <si>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</si>
  <si>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</si>
  <si>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</si>
  <si>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</si>
  <si>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</si>
  <si>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</si>
  <si>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</si>
  <si>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</si>
  <si>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</si>
  <si>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</si>
  <si>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</si>
  <si>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</si>
  <si>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</si>
  <si>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</si>
  <si>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</si>
  <si>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</si>
  <si>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</si>
  <si>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</si>
  <si>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</si>
  <si>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</si>
  <si>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</si>
  <si>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</si>
  <si>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</si>
  <si>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</si>
  <si>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</si>
  <si>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</si>
  <si>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</si>
  <si>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</si>
  <si>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</si>
  <si>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</si>
  <si>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</si>
  <si>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</si>
  <si>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</si>
  <si>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</si>
  <si>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</si>
  <si>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</si>
  <si>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</si>
  <si>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</si>
  <si>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</si>
  <si>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</si>
  <si>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</si>
  <si>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</si>
  <si>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</si>
  <si>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</si>
  <si>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</si>
  <si>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</si>
  <si>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</si>
  <si>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</si>
  <si>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</si>
  <si>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</si>
  <si>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</si>
  <si>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</si>
  <si>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</si>
  <si>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</si>
  <si>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</si>
  <si>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</si>
  <si>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</si>
  <si>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</si>
  <si>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</si>
  <si>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</si>
  <si>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</si>
  <si>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</si>
  <si>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</si>
  <si>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</si>
  <si>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</si>
  <si>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</si>
  <si>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</si>
  <si>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</si>
  <si>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</si>
  <si>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</si>
  <si>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</si>
  <si>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</si>
  <si>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</si>
  <si>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</si>
  <si>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</si>
  <si>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</si>
  <si>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</si>
  <si>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</si>
  <si>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</si>
  <si>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</si>
  <si>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</si>
  <si>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</si>
  <si>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</si>
  <si>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</si>
  <si>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</si>
  <si>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</si>
  <si>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</si>
  <si>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</si>
  <si>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</si>
  <si>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</si>
  <si>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</si>
  <si>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</si>
  <si>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</si>
  <si>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</si>
  <si>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</si>
  <si>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</si>
  <si>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</si>
  <si>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</si>
  <si>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</si>
  <si>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</si>
  <si>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</si>
  <si>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</si>
  <si>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</si>
  <si>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</si>
  <si>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</si>
  <si>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</si>
  <si>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</si>
  <si>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</si>
  <si>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</si>
  <si>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</si>
  <si>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</si>
  <si>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</si>
  <si>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</si>
  <si>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</si>
  <si>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</si>
  <si>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</si>
  <si>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</si>
  <si>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</si>
  <si>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</si>
  <si>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</si>
  <si>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</si>
  <si>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</si>
  <si>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</si>
  <si>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</si>
  <si>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</si>
  <si>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</si>
  <si>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</si>
  <si>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</si>
  <si>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</si>
  <si>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</si>
  <si>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</si>
  <si>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</si>
  <si>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</si>
  <si>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</si>
  <si>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</si>
  <si>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</si>
  <si>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</si>
  <si>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</si>
  <si>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</si>
  <si>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</si>
  <si>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</si>
  <si>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</si>
  <si>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</si>
  <si>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</si>
  <si>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</si>
  <si>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</si>
  <si>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</si>
  <si>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</si>
  <si>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</si>
  <si>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</si>
  <si>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</si>
  <si>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</si>
  <si>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</si>
  <si>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</si>
  <si>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</si>
  <si>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</si>
  <si>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</si>
  <si>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</si>
  <si>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</si>
  <si>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</si>
  <si>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</si>
  <si>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</si>
  <si>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</si>
  <si>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</si>
  <si>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</si>
  <si>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</si>
  <si>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</si>
  <si>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</si>
  <si>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</si>
  <si>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</si>
  <si>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</si>
  <si>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</si>
  <si>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</si>
  <si>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</si>
  <si>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</si>
  <si>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</si>
  <si>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</si>
  <si>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</si>
  <si>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</si>
  <si>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</si>
  <si>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</si>
  <si>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</si>
  <si>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</si>
  <si>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</si>
  <si>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</si>
  <si>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</si>
  <si>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</si>
  <si>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</si>
  <si>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</si>
  <si>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</si>
  <si>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</si>
  <si>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</si>
  <si>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</si>
  <si>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</si>
  <si>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</si>
  <si>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</si>
  <si>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</si>
  <si>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</si>
  <si>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</si>
  <si>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</si>
  <si>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</si>
  <si>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</si>
  <si>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</si>
  <si>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</si>
  <si>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</si>
  <si>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</si>
  <si>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</si>
  <si>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</si>
  <si>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</si>
  <si>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</si>
  <si>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</si>
  <si>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</si>
  <si>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</si>
  <si>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</si>
  <si>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</si>
  <si>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</si>
  <si>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</si>
  <si>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</si>
  <si>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</si>
  <si>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</si>
  <si>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</si>
  <si>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</si>
  <si>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</si>
  <si>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</si>
  <si>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</si>
  <si>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</si>
  <si>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</si>
  <si>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</si>
  <si>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</si>
  <si>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</si>
  <si>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</si>
  <si>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</si>
  <si>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</si>
  <si>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</si>
  <si>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</si>
  <si>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</si>
  <si>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</si>
  <si>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</si>
  <si>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</si>
  <si>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</si>
  <si>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</si>
  <si>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</si>
  <si>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</si>
  <si>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</si>
  <si>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</si>
  <si>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</si>
  <si>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</si>
  <si>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</si>
  <si>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</si>
  <si>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</si>
  <si>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</si>
  <si>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</si>
  <si>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</si>
  <si>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</si>
  <si>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</si>
  <si>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</si>
  <si>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</si>
  <si>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</si>
  <si>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</si>
  <si>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</si>
  <si>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</si>
  <si>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</si>
  <si>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</si>
  <si>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</si>
  <si>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</si>
  <si>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</si>
  <si>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</si>
  <si>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</si>
  <si>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</si>
  <si>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</si>
  <si>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</si>
  <si>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</si>
  <si>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</si>
  <si>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</si>
  <si>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</si>
  <si>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</si>
  <si>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</si>
  <si>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</si>
  <si>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</si>
  <si>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</si>
  <si>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</si>
  <si>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</si>
  <si>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</si>
  <si>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</si>
  <si>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</si>
  <si>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</si>
  <si>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</si>
  <si>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</si>
  <si>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</si>
  <si>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</si>
  <si>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</si>
  <si>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</si>
  <si>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</si>
  <si>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</si>
  <si>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</si>
  <si>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</si>
  <si>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</si>
  <si>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</si>
  <si>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</si>
  <si>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</si>
  <si>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</si>
  <si>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</si>
  <si>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</si>
  <si>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</si>
  <si>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</si>
  <si>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</si>
  <si>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</si>
  <si>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</si>
  <si>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</si>
  <si>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</si>
  <si>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</si>
  <si>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</si>
  <si>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</si>
  <si>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</si>
  <si>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</si>
  <si>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</si>
  <si>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</si>
  <si>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</si>
  <si>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</si>
  <si>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</si>
  <si>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</si>
  <si>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</si>
  <si>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</si>
  <si>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</si>
  <si>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</si>
  <si>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</si>
  <si>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</si>
  <si>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</si>
  <si>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</si>
  <si>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</si>
  <si>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</si>
  <si>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</si>
  <si>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</si>
  <si>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</si>
  <si>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</si>
  <si>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</si>
  <si>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</si>
  <si>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</si>
  <si>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</si>
  <si>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</si>
  <si>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</si>
  <si>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</si>
  <si>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</si>
  <si>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</si>
  <si>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</si>
  <si>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</si>
  <si>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</si>
  <si>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</si>
  <si>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</si>
  <si>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</si>
  <si>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</si>
  <si>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</si>
  <si>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</si>
  <si>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</si>
  <si>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</si>
  <si>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</si>
  <si>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</si>
  <si>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</si>
  <si>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</si>
  <si>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</si>
  <si>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</si>
  <si>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</si>
  <si>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</si>
  <si>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</si>
  <si>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</si>
  <si>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</si>
  <si>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</si>
  <si>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</si>
  <si>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</si>
  <si>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</si>
  <si>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</si>
  <si>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</si>
  <si>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</si>
  <si>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</si>
  <si>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</si>
  <si>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</si>
  <si>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</si>
  <si>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</si>
  <si>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</si>
  <si>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</si>
  <si>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</si>
  <si>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</si>
  <si>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</si>
  <si>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</si>
  <si>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</si>
  <si>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</si>
  <si>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</si>
  <si>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</si>
  <si>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</si>
  <si>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</si>
  <si>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</si>
  <si>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</si>
  <si>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</si>
  <si>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</si>
  <si>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</si>
  <si>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</si>
  <si>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</si>
  <si>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</si>
  <si>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</si>
  <si>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</si>
  <si>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</si>
  <si>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</si>
  <si>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</si>
  <si>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</si>
  <si>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</si>
  <si>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</si>
  <si>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</si>
  <si>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</si>
  <si>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</si>
  <si>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</si>
  <si>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</si>
  <si>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</si>
  <si>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</si>
  <si>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</si>
  <si>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</si>
  <si>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</si>
  <si>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</si>
  <si>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</si>
  <si>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</si>
  <si>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</si>
  <si>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</si>
  <si>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</si>
  <si>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</si>
  <si>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</si>
  <si>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</si>
  <si>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</si>
  <si>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</si>
  <si>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</si>
  <si>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</si>
  <si>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</si>
  <si>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</si>
  <si>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</si>
  <si>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</si>
  <si>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</si>
  <si>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</si>
  <si>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</si>
  <si>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</si>
  <si>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</si>
  <si>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</si>
  <si>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</si>
  <si>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</si>
  <si>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</si>
  <si>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</si>
  <si>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</si>
  <si>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</si>
  <si>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</si>
  <si>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</si>
  <si>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</si>
  <si>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</si>
  <si>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</si>
  <si>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</si>
  <si>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</si>
  <si>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</si>
  <si>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</si>
  <si>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</si>
  <si>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</si>
  <si>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</si>
  <si>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</si>
  <si>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</si>
  <si>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</si>
  <si>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</si>
  <si>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</si>
  <si>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</si>
  <si>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</si>
  <si>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</si>
  <si>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</si>
  <si>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</si>
  <si>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</si>
  <si>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</si>
  <si>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</si>
  <si>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</si>
  <si>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</si>
  <si>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</si>
  <si>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</si>
  <si>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</si>
  <si>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</si>
  <si>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</si>
  <si>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</si>
  <si>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</si>
  <si>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</si>
  <si>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</si>
  <si>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</si>
  <si>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</si>
  <si>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</si>
  <si>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</si>
  <si>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</si>
  <si>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</si>
  <si>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</si>
  <si>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</si>
  <si>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</si>
  <si>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</si>
  <si>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</si>
  <si>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</si>
  <si>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</si>
  <si>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</si>
  <si>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</si>
  <si>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</si>
  <si>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</si>
  <si>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</si>
  <si>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</si>
  <si>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</si>
  <si>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</si>
  <si>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</si>
  <si>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</si>
  <si>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</si>
  <si>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</si>
  <si>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</si>
  <si>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</si>
  <si>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</si>
  <si>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</si>
  <si>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</si>
  <si>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</si>
  <si>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</si>
  <si>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</si>
  <si>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</si>
  <si>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</si>
  <si>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</si>
  <si>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</si>
  <si>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</si>
  <si>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</si>
  <si>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</si>
  <si>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</si>
  <si>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</si>
  <si>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</si>
  <si>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</si>
  <si>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</si>
  <si>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</si>
  <si>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</si>
  <si>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</si>
  <si>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</si>
  <si>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</si>
  <si>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</si>
  <si>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</si>
  <si>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</si>
  <si>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</si>
  <si>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</si>
  <si>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</si>
  <si>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</si>
  <si>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</si>
  <si>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</si>
  <si>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</si>
  <si>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</si>
  <si>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</si>
  <si>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</si>
  <si>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</si>
  <si>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</si>
  <si>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</si>
  <si>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</si>
  <si>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</si>
  <si>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</si>
  <si>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</si>
  <si>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</si>
  <si>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</si>
  <si>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</si>
  <si>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</si>
  <si>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</si>
  <si>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</si>
  <si>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</si>
  <si>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</si>
  <si>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</si>
  <si>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</si>
  <si>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</si>
  <si>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</si>
  <si>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</si>
  <si>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</si>
  <si>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</si>
  <si>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</si>
  <si>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</si>
  <si>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</si>
  <si>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</si>
  <si>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</si>
  <si>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</si>
  <si>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</si>
  <si>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</si>
  <si>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</si>
  <si>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</si>
  <si>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</si>
  <si>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</si>
  <si>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</si>
  <si>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</si>
  <si>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</si>
  <si>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</si>
  <si>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</si>
  <si>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</si>
  <si>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</si>
  <si>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</si>
  <si>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</si>
  <si>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</si>
  <si>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</si>
  <si>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</si>
  <si>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</si>
  <si>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</si>
  <si>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</si>
  <si>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</si>
  <si>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</si>
  <si>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</si>
  <si>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</si>
  <si>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</si>
  <si>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</si>
  <si>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</si>
  <si>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</si>
  <si>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</si>
  <si>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</si>
  <si>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</si>
  <si>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</si>
  <si>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</si>
  <si>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</si>
  <si>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</si>
  <si>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</si>
  <si>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</si>
  <si>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</si>
  <si>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</si>
  <si>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</si>
  <si>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</si>
  <si>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</si>
  <si>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</si>
  <si>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</si>
  <si>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</si>
  <si>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</si>
  <si>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</si>
  <si>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</si>
  <si>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</si>
  <si>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</si>
  <si>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</si>
  <si>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</si>
  <si>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</si>
  <si>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</si>
  <si>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</si>
  <si>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</si>
  <si>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</si>
  <si>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</si>
  <si>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</si>
  <si>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</si>
  <si>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</si>
  <si>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</si>
  <si>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</si>
  <si>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</si>
  <si>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</si>
  <si>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</si>
  <si>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</si>
  <si>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</si>
  <si>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</si>
  <si>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</si>
  <si>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</si>
  <si>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</si>
  <si>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</si>
  <si>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</si>
  <si>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</si>
  <si>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</si>
  <si>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</si>
  <si>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</si>
  <si>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</si>
  <si>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</si>
  <si>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</si>
  <si>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</si>
  <si>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</si>
  <si>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</si>
  <si>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</si>
  <si>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</si>
  <si>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</si>
  <si>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</si>
  <si>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</si>
  <si>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</si>
  <si>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</si>
  <si>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</si>
  <si>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</si>
  <si>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</si>
  <si>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</si>
  <si>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</si>
  <si>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</si>
  <si>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</si>
  <si>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</si>
  <si>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</si>
  <si>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</si>
  <si>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</si>
  <si>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</si>
  <si>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</si>
  <si>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</si>
  <si>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</si>
  <si>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</si>
  <si>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</si>
  <si>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</si>
  <si>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</si>
  <si>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</si>
  <si>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</si>
  <si>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</si>
  <si>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</si>
  <si>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</si>
  <si>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</si>
  <si>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</si>
  <si>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</si>
  <si>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</si>
  <si>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</si>
  <si>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</si>
  <si>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</si>
  <si>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</si>
  <si>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</si>
  <si>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</si>
  <si>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</si>
  <si>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</si>
  <si>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</si>
  <si>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</si>
  <si>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</si>
  <si>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</si>
  <si>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</si>
  <si>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</si>
  <si>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</si>
  <si>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</si>
  <si>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</si>
  <si>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</si>
  <si>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</si>
  <si>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</si>
  <si>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</si>
  <si>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</si>
  <si>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</si>
  <si>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</si>
  <si>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</si>
  <si>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</si>
  <si>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</si>
  <si>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</si>
  <si>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</si>
  <si>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</si>
  <si>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</si>
  <si>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</si>
  <si>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</si>
  <si>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</si>
  <si>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</si>
  <si>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</si>
  <si>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</si>
  <si>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</si>
  <si>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</si>
  <si>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</si>
  <si>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</si>
  <si>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</si>
  <si>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</si>
  <si>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</si>
  <si>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</si>
  <si>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</si>
  <si>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</si>
  <si>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</si>
  <si>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</si>
  <si>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</si>
  <si>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</si>
  <si>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</si>
  <si>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</si>
  <si>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</si>
  <si>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</si>
  <si>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</si>
  <si>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</si>
  <si>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</si>
  <si>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</si>
  <si>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</si>
  <si>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</si>
  <si>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</si>
  <si>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</si>
  <si>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</si>
  <si>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</si>
  <si>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</si>
  <si>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</si>
  <si>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</si>
  <si>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</si>
  <si>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</si>
  <si>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</si>
  <si>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</si>
  <si>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</si>
  <si>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</si>
  <si>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</si>
  <si>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</si>
  <si>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</si>
  <si>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</si>
  <si>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</si>
  <si>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</si>
  <si>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</si>
  <si>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</si>
  <si>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</si>
  <si>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</si>
  <si>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</si>
  <si>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</si>
  <si>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</si>
  <si>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</si>
  <si>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</si>
  <si>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</si>
  <si>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</si>
  <si>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</si>
  <si>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</si>
  <si>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</si>
  <si>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</si>
  <si>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</si>
  <si>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</si>
  <si>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</si>
  <si>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</si>
  <si>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</si>
  <si>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</si>
  <si>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</si>
  <si>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</si>
  <si>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</si>
  <si>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</si>
  <si>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</si>
  <si>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</si>
  <si>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</si>
  <si>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</si>
  <si>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</si>
  <si>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</si>
  <si>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</si>
  <si>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</si>
  <si>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</si>
  <si>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</si>
  <si>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</si>
  <si>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</si>
  <si>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</si>
  <si>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</si>
  <si>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</si>
  <si>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</si>
  <si>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</si>
  <si>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</si>
  <si>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</si>
  <si>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</si>
  <si>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</si>
  <si>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</si>
  <si>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</si>
  <si>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</si>
  <si>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</si>
  <si>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</si>
  <si>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</si>
  <si>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</si>
  <si>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</si>
  <si>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</si>
  <si>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</si>
  <si>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</si>
  <si>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</si>
  <si>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</si>
  <si>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</si>
  <si>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</si>
  <si>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</si>
  <si>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</si>
  <si>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</si>
  <si>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</si>
  <si>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</si>
  <si>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</si>
  <si>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</si>
  <si>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</si>
  <si>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</si>
  <si>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</si>
  <si>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</si>
  <si>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</si>
  <si>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</si>
  <si>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</si>
  <si>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</si>
  <si>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</si>
  <si>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</si>
  <si>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</si>
  <si>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</si>
  <si>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</si>
  <si>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 xml:space="preserve">85-к раздел 4.2, строка </t>
    </r>
    <r>
      <rPr>
        <sz val="11"/>
        <color rgb="FFFF0000"/>
        <rFont val="Calibri"/>
        <family val="2"/>
        <charset val="204"/>
        <scheme val="minor"/>
      </rPr>
      <t>01</t>
    </r>
  </si>
  <si>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</si>
  <si>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</si>
  <si>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</si>
  <si>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</si>
  <si>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</si>
  <si>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</si>
  <si>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</si>
  <si>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</si>
  <si>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</si>
  <si>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</si>
  <si>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</si>
  <si>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</si>
  <si>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</si>
  <si>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76-РИК раздел 1.2 строка 01, графа 5 - негосудартсвенные</t>
  </si>
  <si>
    <t>76-РИК раздел 1.2 строка 01, графа 5 - государтсвенные</t>
  </si>
  <si>
    <t>Д-4, раздел 1, строка 03, графа 3 - государственные</t>
  </si>
  <si>
    <t>Д-4, раздел 2, строка 03, графа 3 - государственные</t>
  </si>
  <si>
    <t>Д-4, раздел 1, строка 03, графа 3 - негосударственные</t>
  </si>
  <si>
    <t>Д-4, раздел 2, строка 03, графа 3 - негосударственные</t>
  </si>
  <si>
    <t>Д-4 раздел 1, строка 36, графа 3 - негосудерственные</t>
  </si>
  <si>
    <t>Д-4 раздел 2, строка 36, графа 3 - государственные</t>
  </si>
  <si>
    <t>Д-4 раздел 2, строка 36, графа 3 - негосударственные</t>
  </si>
  <si>
    <t>Д-4 раздел 1, строка 37, графа 3 - государсвтенные</t>
  </si>
  <si>
    <t>Д-4 раздел 1, строка 37, графа 3 - негосударсвтенные</t>
  </si>
  <si>
    <t>Д-4 раздел 2, строка 37, графа 3 - государственные</t>
  </si>
  <si>
    <t>Д-4 раздел 2, строка 37, графа 3 - негосударственные</t>
  </si>
  <si>
    <t>Д-4 раздел 1, строка 38, графа 3 - государственные</t>
  </si>
  <si>
    <t>Д-4 раздел 1, строка 38, графа 3 - негосударственные</t>
  </si>
  <si>
    <t>Д-4 раздел 2, строка 38, графа 3 - государственные</t>
  </si>
  <si>
    <t>Д-4 раздел 2, строка 38, графа 3 - негосударственные</t>
  </si>
  <si>
    <t>Д-4 раздел 1, строка 01, графа 3 - государственные</t>
  </si>
  <si>
    <t>Д-4 раздел 1, строка 01, графа 3 - негосударственные</t>
  </si>
  <si>
    <t>Д-4 раздел 2, строка 01, графа 3) - государственные</t>
  </si>
  <si>
    <t>Д-4 раздел 2, строка 01, графа 3) - негосударственные</t>
  </si>
  <si>
    <t>сбор с 2015 года</t>
  </si>
  <si>
    <t>численность детей в возрасте 5-7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</si>
  <si>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рублей</t>
  </si>
  <si>
    <t>Д-4 раздел 1, строка 51, графа 3 - государственные</t>
  </si>
  <si>
    <t>Д-4 раздел 2, строка 51, графа 3 - государственные</t>
  </si>
  <si>
    <t>Д-4 раздел 1, строка 51, графа 3 - негосударственные</t>
  </si>
  <si>
    <t>Д-4 раздел 2, строка 51, графа 3 - негосударственные</t>
  </si>
  <si>
    <t>Д-4 раздел 1, строка 63, 64, графа 3 - государственные</t>
  </si>
  <si>
    <t>Д-4 раздел 2 строка 63, 64, графа 3 - государственные</t>
  </si>
  <si>
    <t>Д-4 раздел 1, строка 63, 64, графа 3 - негосударственные</t>
  </si>
  <si>
    <t>Д-4 раздел 2 строка 63, 64, графа 3 - негосударственные</t>
  </si>
  <si>
    <t>Д-4 раздел 1, строка 01 графа 3 - государственные</t>
  </si>
  <si>
    <t>Д-4 раздел 2, строка 01 графа 3 - государственные</t>
  </si>
  <si>
    <t>Д-4 раздел 1, строка 01 графа 3 - негосударственные</t>
  </si>
  <si>
    <t xml:space="preserve">СВ-1 раздел 8, строка 01 графа 3 </t>
  </si>
  <si>
    <t>Д-4 раздел 2, строка 01 графа 3 - негосударственные</t>
  </si>
  <si>
    <t>76-РИК раздел 1.2, строка 23, графа 3 - государственные</t>
  </si>
  <si>
    <t>76-РИК раздел 1.2, строка 23, графа 4 - государственные</t>
  </si>
  <si>
    <t>76-РИК раздел 13, строка 01, графа 3 - государственные</t>
  </si>
  <si>
    <t>76-РИК раздел 13, строка 01, графа 4 - государственные</t>
  </si>
  <si>
    <t>76-РИК раздел 1.2, строка 23, графа 3 - негосударственные</t>
  </si>
  <si>
    <t>76-РИК раздел 1.2, строка 23, графа 4 - негосударственные</t>
  </si>
  <si>
    <t>76-РИК раздел 13, строка 01, графа 3 - негосударственные</t>
  </si>
  <si>
    <t>76-РИК раздел 13, строка 01, графа 4 - негосударственные</t>
  </si>
  <si>
    <t>76-РИК раздел 14, строка 01, графа 3 - государственные</t>
  </si>
  <si>
    <t>76-РИК раздел 14, строка 01, графа 4 - государственные</t>
  </si>
  <si>
    <t>76-РИК раздел 14, строка 01, графа 3 - негосударственные</t>
  </si>
  <si>
    <t>76-РИК раздел 14, строка 01, графа 4 - негосударственные</t>
  </si>
  <si>
    <t xml:space="preserve">76-РИК раздел 1.2, строка 32 - негосударственные </t>
  </si>
  <si>
    <t xml:space="preserve">76-РИК раздел 1.2, строка 32 - государственные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</si>
  <si>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</si>
  <si>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</si>
  <si>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</si>
  <si>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</si>
  <si>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76-РИК раздел 1.2, строка 01, графа 5 - государственные</t>
  </si>
  <si>
    <t>76-РИК раздел 1.2, строка 01, графа 5 - негосударственные</t>
  </si>
  <si>
    <t>76-РИК раздел 7, строка 01, графа 3 - государственные</t>
  </si>
  <si>
    <t>76-РИК раздел 7, строка 04, графа 3 - государственные</t>
  </si>
  <si>
    <t>76-РИК раздел 7, строка 01, графа 3 - негосударственные</t>
  </si>
  <si>
    <t>76-РИК раздел 7, строка 04, графа 3 - негосударственные</t>
  </si>
  <si>
    <t>76-РИК раздел 1.1, строка 01, графа 5 - государственные</t>
  </si>
  <si>
    <t>76-РИК раздел 1.1, строка 01, графа 8 - государственные</t>
  </si>
  <si>
    <t>76-РИК раздел 1.1, строка 01, графа 5 - негосударственные</t>
  </si>
  <si>
    <t>76-РИК раздел 1.1, строка 01, графа 8 - негосударственные</t>
  </si>
  <si>
    <t>Д-4 раздел 1, строка 11, графа 3 - государтсвенные</t>
  </si>
  <si>
    <t>Д-4 раздел 2, строка 11, графа 3) - государственные</t>
  </si>
  <si>
    <t>Д-4 раздел 1, строка 11, графа 3 - негосудартсвенные</t>
  </si>
  <si>
    <t>Д-4 раздел 2, строка 11, графа 3) - негосударственные</t>
  </si>
  <si>
    <t>Д-4 раздел 2, строка 01, графа 3 - государственные</t>
  </si>
  <si>
    <t>Д-4 раздел 2, строка 01, графа 3 - негосударственные</t>
  </si>
  <si>
    <t>Д-4 раздел 1, строка 12, графа 3 - государственные</t>
  </si>
  <si>
    <t>Д-4 раздел 2, строка 12, графа 3 - государственные</t>
  </si>
  <si>
    <t>Д-4 раздел 1, строка 12, графа 3 - негосударственные</t>
  </si>
  <si>
    <t>Д-4 раздел 2, строка 12, графа 3 - негосударственные</t>
  </si>
  <si>
    <t>76-РИК раздел 1.1, строка 01, графа 5 – предыдущий год - государственные</t>
  </si>
  <si>
    <t>76-РИК раздел 1.1, строка 01, графа 3 – отчетный год - негосударственные</t>
  </si>
  <si>
    <t>76-РИК раздел 1.1, строка 01, графа 4 – отчетный год - негосударственные</t>
  </si>
  <si>
    <t>76-РИК раздел 1.1, строка 01, графа 3 – отчетный год - государственные</t>
  </si>
  <si>
    <t>76-РИК раздел 1.1, строка 01, графа 4 – отчетный год - государственные</t>
  </si>
  <si>
    <t>СВ-1 раздел 1, строка 14, графа 3 – отчетный год</t>
  </si>
  <si>
    <t>СВ-1 раздел 1, строка 15, графа 3 – отчетный год</t>
  </si>
  <si>
    <t>76-РИК раздел 1.1, строка 01, графа 3 – предыдущий год - негосударственные</t>
  </si>
  <si>
    <t>76-РИК раздел 1.1, строка 01, графа 4 – предыдущий год - негосударственные</t>
  </si>
  <si>
    <t>СВ-1 раздел 1, строка 14, графа 3 – предыдущий год</t>
  </si>
  <si>
    <t>СВ-1 раздел 1, строка 15, графа 3 – предыдущий год</t>
  </si>
  <si>
    <t>Д-4 раздел 1, строка 74, графа 3 - государственные</t>
  </si>
  <si>
    <t>Д-4 раздел 2, строка 74, графа 3 - государственные</t>
  </si>
  <si>
    <t>Д-4 раздел 1, строка 74, графа 3 - негосударственные</t>
  </si>
  <si>
    <t>Д-4 раздел 2, строка 74, графа 3 - негосударственные</t>
  </si>
  <si>
    <t>Д-4 раздел 1, строка 73 графа 3 - государственные</t>
  </si>
  <si>
    <t>Д-4 раздел 2 строка 73, графа 3 - государственные</t>
  </si>
  <si>
    <t>Д-4 раздел 1, строка 73 графа 3 - негосударственные</t>
  </si>
  <si>
    <t>Д-4 раздел 2 строка 73, графа 3 - негосударственные</t>
  </si>
  <si>
    <t>Д-4 раздел 1, строка 79, графа 3 - государственные</t>
  </si>
  <si>
    <t>Д-4 раздел 2, строка 79, графа 3 - государственные</t>
  </si>
  <si>
    <t>Д-4 раздел 1, строка 79, графа 3 - негосударственные</t>
  </si>
  <si>
    <t>Д-4 раздел 2, строка 79, графа 3 - негосударственные</t>
  </si>
  <si>
    <t>Д-4 раздел 1, строка 76, графа 3 - государственные</t>
  </si>
  <si>
    <t>Д-4 раздел 2, строка 76, графа 3 - государственные</t>
  </si>
  <si>
    <t>Д-4 раздел 1, строка 76, графа 3 - негосударственные</t>
  </si>
  <si>
    <t>Д-4 раздел 2, строка 76, графа 3 - негосударственные</t>
  </si>
  <si>
    <t>Д-4 раздел 1, строка 78, графа 3 - государственные</t>
  </si>
  <si>
    <t>Д-4 раздел 2, строка 78, графа 3 - государственные</t>
  </si>
  <si>
    <t>Д-4 раздел 1, строка 78, графа 3 - негосударственные</t>
  </si>
  <si>
    <t>Д-4 раздел 2, строка 78, графа 3 - негосударственные</t>
  </si>
  <si>
    <t>Д-4 раздел 1, строка 31, графа 3 - государственные</t>
  </si>
  <si>
    <t>Д-4 раздел 2, строка 31, графа 3 - государственные</t>
  </si>
  <si>
    <t>Д-4 раздел 1, строка 31, графа 3 - негосударственные</t>
  </si>
  <si>
    <t>Д-4 раздел 2, строка 31, графа 3 - негосударственные</t>
  </si>
  <si>
    <t>Д-4 раздел 1, строка 28, графа 3 - государственные</t>
  </si>
  <si>
    <t>Д-4 раздел 2, строка 28, графа 3 - государственные</t>
  </si>
  <si>
    <t>Д-4 раздел 1, строка 28, графа 3 - негосударственные</t>
  </si>
  <si>
    <t>Д-4 раздел 2, строка 28,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</si>
  <si>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</si>
  <si>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</si>
  <si>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 xml:space="preserve">   всего</t>
  </si>
  <si>
    <t xml:space="preserve">   имеющих доступ к Интернету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</si>
  <si>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</si>
  <si>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</si>
  <si>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</si>
  <si>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</si>
  <si>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</si>
  <si>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</si>
  <si>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</si>
  <si>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</si>
  <si>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</si>
  <si>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</si>
  <si>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</si>
  <si>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</si>
  <si>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</si>
  <si>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</si>
  <si>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</si>
  <si>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</si>
  <si>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</si>
  <si>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</si>
  <si>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</si>
  <si>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</si>
  <si>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</si>
  <si>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</si>
  <si>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</si>
  <si>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</si>
  <si>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</si>
  <si>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</si>
  <si>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</si>
  <si>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</si>
  <si>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</si>
  <si>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</si>
  <si>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</si>
  <si>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</si>
  <si>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</si>
  <si>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</si>
  <si>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</si>
  <si>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</si>
  <si>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</si>
  <si>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</si>
  <si>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</si>
  <si>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</si>
  <si>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</si>
  <si>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</si>
  <si>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</si>
  <si>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</si>
  <si>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</si>
  <si>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</si>
  <si>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</si>
  <si>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</si>
  <si>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</si>
  <si>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</si>
  <si>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</si>
  <si>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</si>
  <si>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</si>
  <si>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</si>
  <si>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</si>
  <si>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</si>
  <si>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</si>
  <si>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 xml:space="preserve">   граждане СНГ</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</si>
  <si>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</si>
  <si>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</si>
  <si>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</si>
  <si>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</si>
  <si>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</si>
  <si>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</si>
  <si>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</si>
  <si>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</si>
  <si>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</si>
  <si>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</si>
  <si>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</si>
  <si>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</si>
  <si>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</si>
  <si>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</si>
  <si>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</si>
  <si>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</si>
  <si>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</si>
  <si>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</si>
  <si>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</si>
  <si>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</si>
  <si>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</si>
  <si>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</si>
  <si>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</si>
  <si>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</si>
  <si>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</si>
  <si>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</si>
  <si>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</si>
  <si>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</si>
  <si>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</si>
  <si>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</si>
  <si>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</si>
  <si>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</si>
  <si>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</si>
  <si>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</si>
  <si>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</si>
  <si>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</si>
  <si>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</si>
  <si>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</si>
  <si>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</si>
  <si>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</si>
  <si>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</si>
  <si>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</si>
  <si>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</si>
  <si>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</si>
  <si>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</si>
  <si>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</si>
  <si>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</si>
  <si>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</si>
  <si>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</si>
  <si>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</si>
  <si>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</si>
  <si>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</si>
  <si>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</si>
  <si>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</si>
  <si>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</si>
  <si>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</si>
  <si>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</si>
  <si>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</si>
  <si>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</si>
  <si>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</si>
  <si>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</si>
  <si>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</si>
  <si>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</si>
  <si>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</si>
  <si>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</si>
  <si>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</si>
  <si>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</si>
  <si>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</si>
  <si>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</si>
  <si>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</si>
  <si>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</si>
  <si>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</si>
  <si>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</si>
  <si>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</si>
  <si>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</si>
  <si>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</si>
  <si>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</si>
  <si>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</si>
  <si>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</si>
  <si>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</si>
  <si>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</si>
  <si>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</si>
  <si>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</si>
  <si>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</si>
  <si>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</si>
  <si>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</si>
  <si>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</si>
  <si>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</si>
  <si>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</si>
  <si>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</si>
  <si>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</si>
  <si>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</si>
  <si>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</si>
  <si>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</si>
  <si>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</si>
  <si>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</si>
  <si>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</si>
  <si>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</si>
  <si>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</si>
  <si>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</si>
  <si>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</si>
  <si>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</si>
  <si>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</si>
  <si>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</si>
  <si>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</si>
  <si>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</si>
  <si>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</si>
  <si>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</si>
  <si>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</si>
  <si>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</si>
  <si>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</si>
  <si>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</si>
  <si>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</si>
  <si>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</si>
  <si>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</si>
  <si>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76-РИК раздел 5, строки 01, 02, 03 графа 7</t>
  </si>
  <si>
    <t>Д-9 раздел 5, строки 01, 02, 03 графа 7</t>
  </si>
  <si>
    <t>Д-8, раздел 2, 3, 4, 5 строка 01, графа 11 - государтсвенные</t>
  </si>
  <si>
    <t>Д-8, раздел 2, 3, 4, 5 строка 01, графа 11 - негосудартсвенные</t>
  </si>
  <si>
    <t>Д-4 раздел 1, строка 66, графа 3 - государственные</t>
  </si>
  <si>
    <t>Д-4 раздел 2, строка 66, графа 3 - государственные</t>
  </si>
  <si>
    <t>Д-4 раздел 1, строка 66, графа 3 - негосударственные</t>
  </si>
  <si>
    <t>Д-4 раздел 2, строка 66, графа 3 - негосударственные</t>
  </si>
  <si>
    <t>СВ-1 раздел 8, строка 66, графа 3</t>
  </si>
  <si>
    <t>76-РИК раздел 1.2 строка 01, графа 4</t>
  </si>
  <si>
    <t>76-РИК раздел 1.2 строка 01, графа 3</t>
  </si>
  <si>
    <t>76-РИК раздел 1.2, срока 21, графа 3</t>
  </si>
  <si>
    <t>76-РИК раздел 1.2, срока 21, графа 4</t>
  </si>
  <si>
    <t>76-РИК раздел 1.2, срока 22, графа 3</t>
  </si>
  <si>
    <t>76-РИК раздел 1.2, срока 22, графа 4</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</si>
  <si>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</si>
  <si>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</si>
  <si>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</si>
  <si>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</si>
  <si>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</si>
  <si>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</si>
  <si>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</si>
  <si>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</si>
  <si>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</si>
  <si>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</si>
  <si>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</si>
  <si>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</si>
  <si>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</si>
  <si>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</si>
  <si>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</si>
  <si>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</si>
  <si>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</si>
  <si>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</si>
  <si>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</si>
  <si>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</si>
  <si>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</si>
  <si>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</si>
  <si>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76-РИК раздел 1.2, строка 21, графа 5</t>
  </si>
  <si>
    <t>76-РИК раздел 1.2, строка 22, графа 5</t>
  </si>
  <si>
    <t>Д-4 раздел 1, строка 36, графа 3 - государственные</t>
  </si>
  <si>
    <t>Значение показателя за 2016 год</t>
  </si>
  <si>
    <t>Значение показателя за 2017 год</t>
  </si>
  <si>
    <t>Доступность дошкольного образования (отношение численности детей определенной возрастной группы, посещающих в текущем году организации, осуществляющие образовательную деятельность по образовательным программам дошкольного образования, присмотр и уход за детьми, к сумме указанной численности и численности детей соответствующей возрастной группы, находящихся в очереди на получение в текущем году мест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</si>
  <si>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         всего (в возрасте от 2 месяцев до 7 лет);</t>
  </si>
  <si>
    <t xml:space="preserve">         в возрасте от 2 месяцев до 3 лет;</t>
  </si>
  <si>
    <t xml:space="preserve">         в возрасте от 3 до 7 лет.</t>
  </si>
  <si>
    <t>Охват детей дошкольным образованием (отношение численности детей определенной возрастной группы,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к общей численности детей соответствующей возрастной группы)</t>
  </si>
  <si>
    <t>Удельный вес численности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</si>
  <si>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1.1.4.</t>
  </si>
  <si>
    <t>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 &lt;***&gt;:</t>
  </si>
  <si>
    <t xml:space="preserve">         группы компенсирующей направленности;</t>
  </si>
  <si>
    <t xml:space="preserve">         группы общеразвивающей направленности;</t>
  </si>
  <si>
    <t xml:space="preserve">         группы комбинированной направленности;</t>
  </si>
  <si>
    <t xml:space="preserve">         группы оздоровительной направленности;</t>
  </si>
  <si>
    <t xml:space="preserve">         семейные дошкольные группы.</t>
  </si>
  <si>
    <t xml:space="preserve">         в режиме круглосуточного пребывания.</t>
  </si>
  <si>
    <t xml:space="preserve">         в режиме кратковременного пребывания;;</t>
  </si>
  <si>
    <t xml:space="preserve">         группы по присмотру и уходу за детьми.</t>
  </si>
  <si>
    <t>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 расчете на 1 педагогического работника.</t>
  </si>
  <si>
    <t>Состав педагогических работников (без внешних совместителей и работавших по договорам гражданско-правового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детьми, по должностям:</t>
  </si>
  <si>
    <t xml:space="preserve">         воспитатели;</t>
  </si>
  <si>
    <t xml:space="preserve">         музыкальные руководители;</t>
  </si>
  <si>
    <t xml:space="preserve">         инструкторы по физической культуры;</t>
  </si>
  <si>
    <t xml:space="preserve">         учителя-логопеды;</t>
  </si>
  <si>
    <t xml:space="preserve">         учителя-дефектологи;</t>
  </si>
  <si>
    <t xml:space="preserve">         педагоги-психологи;</t>
  </si>
  <si>
    <t xml:space="preserve">         социальные педагоги;</t>
  </si>
  <si>
    <t xml:space="preserve">         педагоги-организаторы;</t>
  </si>
  <si>
    <t xml:space="preserve">         педагоги дополнительного образования.</t>
  </si>
  <si>
    <t>1.3.3.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</si>
  <si>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</si>
  <si>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Удельный вес числа организаций, имеющих все виды благоустройства (водопровод, центральное отопление, канализацию), в общем числе дошкольных образовательных организаций.</t>
  </si>
  <si>
    <t>Удельный вес численности детей с ограниченными возможностями здоровья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</si>
  <si>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Удельный вес численности детей-инвалидов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</si>
  <si>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 xml:space="preserve">          компенсирующей направленности, в том числе для воспитанников: </t>
  </si>
  <si>
    <t xml:space="preserve">          с нарушениями слуха;</t>
  </si>
  <si>
    <t xml:space="preserve">          с нарушениями речи; </t>
  </si>
  <si>
    <t xml:space="preserve">          с нарушениями зрения;</t>
  </si>
  <si>
    <t xml:space="preserve">          с умственной отсталостью;</t>
  </si>
  <si>
    <t xml:space="preserve">          с задержкой психического развития; </t>
  </si>
  <si>
    <t xml:space="preserve">          с нарушениями опорно-двигательного аппарата;</t>
  </si>
  <si>
    <t xml:space="preserve">          со сложными дефектами (множественными нарушениями); </t>
  </si>
  <si>
    <t xml:space="preserve">          с другими ограниченными возможностями здоровья. </t>
  </si>
  <si>
    <t xml:space="preserve">          комбинированной направленности.</t>
  </si>
  <si>
    <t xml:space="preserve">          оздоровительной направленности;</t>
  </si>
  <si>
    <t xml:space="preserve">          с умственной отсталостью (интеллектуальными нарушениями);</t>
  </si>
  <si>
    <t xml:space="preserve">      дошкольные образовательные организации;</t>
  </si>
  <si>
    <t xml:space="preserve">    обособленные подразделения (филиалы) дошкольных образовательных организаций;</t>
  </si>
  <si>
    <t xml:space="preserve">      общеобразовательные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</si>
  <si>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 xml:space="preserve">     обособленные подразделения (филиалы) общеобразовательных организаций;</t>
  </si>
  <si>
    <t xml:space="preserve">      обособленные подразделения (филиалы) профессиональных образовательных организаций и образовательных организаций высшего образования;</t>
  </si>
  <si>
    <t xml:space="preserve">      иные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</si>
  <si>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Удельный вес числа зданий дошкольных образовательных организаций, находящихся в аварийном состоянии, в общем числе зданий дошкольных образовательных организаций.</t>
  </si>
  <si>
    <t>2.1.4.</t>
  </si>
  <si>
    <t>Наполняемость классов по уровням общего образования</t>
  </si>
  <si>
    <t>начальное общее образование (1-4 классы);</t>
  </si>
  <si>
    <t>основное общее  образование (5-9 классы);</t>
  </si>
  <si>
    <t>2.1.5.</t>
  </si>
  <si>
    <t>Оценка родителями обучающихся общеобразовательных организаций возможности выбора общеобразовательной организации (удельный вес численности родителей обучающихся, отдавших своих детей в конкретную общеобразовательную организацию по причине отсутствия других вариантов для выбора, в общей численности родителей обучающихся общеобразовательных организаций). &lt;*&gt;</t>
  </si>
  <si>
    <t>Удельный вес численности обучающихся, охваченных подвозом, в общей численности обучающихся, нуждающихся в подвозе в образовательные организации, реализующие образовательные программы начального общего, основного общего, среднего общего образования.</t>
  </si>
  <si>
    <t>2.1.6.</t>
  </si>
  <si>
    <t>Удельный вес численности обучающихся, углубленно изучающих отдельные учебные предметы, в общей численности обучающихся по образовательным программам начального общего, основного общего, среднего общего образования.</t>
  </si>
  <si>
    <t>2.2.3.</t>
  </si>
  <si>
    <t>Удельный вес численности обучающихся в классах (группах) профильного обучения в общей численности обучающихся в 10 - 11 (12) классах по образовательным программам среднего общего образования.</t>
  </si>
  <si>
    <t>2.2.4.</t>
  </si>
  <si>
    <t>Удельный вес численности обучающихся с использованием дистанционных образовательных технологий в общей численности обучающихся по образовательным программам начального общего, основного общего, среднего общего образования.</t>
  </si>
  <si>
    <t>Численность обучающихся по образовательным программам начального общего, основного общего, среднего общего образования в расчете на 1 педагогического работника.</t>
  </si>
  <si>
    <t>Удельный вес численности учителей в возрасте до 35 лет в общей численности учителей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</si>
  <si>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</si>
  <si>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 xml:space="preserve">         педагогических работников - всего;</t>
  </si>
  <si>
    <t xml:space="preserve">         из них учителей.</t>
  </si>
  <si>
    <t>Удельный вес численности педагогических работников в общей численности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</si>
  <si>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2.3.4.</t>
  </si>
  <si>
    <t>2.3.5.</t>
  </si>
  <si>
    <t>Удельный вес числа организаций, имеющих в составе педагогических работников социальных педагогов, педагогов-психологов, учителей-логопедов,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</si>
  <si>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         всего;</t>
  </si>
  <si>
    <t>социальных педагогов:</t>
  </si>
  <si>
    <t xml:space="preserve">         из них в штате;</t>
  </si>
  <si>
    <t>педагогов-психологов:</t>
  </si>
  <si>
    <t>учителей-логопедов:</t>
  </si>
  <si>
    <t>Учебная площадь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в расчете на 1 обучающегося.</t>
  </si>
  <si>
    <t>Удельный вес числа зданий, имеющих все виды благоустройства (водопровод, центральное отопление, канализацию), в общем числе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</si>
  <si>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Число персональных компьютеров, используемых в учебных целях, в расчете на 100 обучающихся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</si>
  <si>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   имеющих доступв "Интернет"</t>
  </si>
  <si>
    <t>Удельный вес числа организаций, реализующих образовательные программы начального общего, основного общего, среднего общего образования, имеющих доступ к сети "Интернет" с максимальной скоростью передачи данных 1 Мбит/сек и выше,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подключенных к сети "Интернет".</t>
  </si>
  <si>
    <t>Удельный вес числа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использующих электронный журнал, электронный дневник, в общем числе организаций, реализующих образовательные программы начального общего, основного общего, среднего общего образования.</t>
  </si>
  <si>
    <t>2.4.5.</t>
  </si>
  <si>
    <t>Удельный вес обучающихся в отдельных организациях и классах, получающих инклюзивное образование, в общей численности лиц с ограниченными возможностями здоровья, обучающихся по образовательным программам начального общего, основного общего, среднего общего образования:</t>
  </si>
  <si>
    <t>в отдельных организациях, осуществляющих образовательную деятельность по адаптированным образовательным программам - всего;</t>
  </si>
  <si>
    <t>в отдельных классах (кроме организованных в отдельных организациях), осуществляющих образовательную деятельность по адаптированным образовательным программам - всего;</t>
  </si>
  <si>
    <t xml:space="preserve">      из них инвалидов, детей-инвалидов.</t>
  </si>
  <si>
    <t xml:space="preserve">       в формате инклюзии - всего;</t>
  </si>
  <si>
    <t xml:space="preserve">       из них инвалидов, детей-инвалидов.</t>
  </si>
  <si>
    <t>Удельный вес численности обучающихся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 в общей численности обучающихся по адаптированным образовательным программам начального общего образования.</t>
  </si>
  <si>
    <t>Удельный вес численности обучающихся в соответствии с федеральным государственным образовательным стандартом образования обучающихся с умственной отсталостью (интеллектуальными нарушениями) в общей численности обучающихся по адаптированным образовательным программам для обучающихся с умственной отсталостью (интеллектуальными нарушениями).</t>
  </si>
  <si>
    <t>Структура численности обучающихся по адаптированным образовательным программам начального общего, основного общего, среднего общего образования по видам программ:</t>
  </si>
  <si>
    <t xml:space="preserve">          для глухих;</t>
  </si>
  <si>
    <t xml:space="preserve">          для слабослышащих и позднооглохших;</t>
  </si>
  <si>
    <t xml:space="preserve">          для слепых;</t>
  </si>
  <si>
    <t xml:space="preserve">          для слабовидящих;</t>
  </si>
  <si>
    <t xml:space="preserve">          с тяжелыми нарушениями речи;</t>
  </si>
  <si>
    <t xml:space="preserve">          с расстройствами аутистического спектра;</t>
  </si>
  <si>
    <t xml:space="preserve">          с умственной отсталостью (интеллектуальными нарушениями).</t>
  </si>
  <si>
    <t xml:space="preserve">          с задержкой психического развития;</t>
  </si>
  <si>
    <t>Численность обучающихся по адаптированным образовательным программам начального общего, основного общего, среднего общего образования в расчете на 1 работника:</t>
  </si>
  <si>
    <t>2.5.6.</t>
  </si>
  <si>
    <t xml:space="preserve">          учителя-дефектолога;</t>
  </si>
  <si>
    <t xml:space="preserve">          учителя-логопеда;</t>
  </si>
  <si>
    <t xml:space="preserve">          педагога-психолога;</t>
  </si>
  <si>
    <t xml:space="preserve">          тьютора, ассистента (помощника).</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</si>
  <si>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сдававших ЕГЭ по данным предметам. &lt;*&gt;</t>
  </si>
  <si>
    <t>Среднее значение количества баллов по государственной итоговой аттестации, полученных выпускниками, освоившими образовательные программы основного общего образования:</t>
  </si>
  <si>
    <t>по математике; &lt;*&gt;</t>
  </si>
  <si>
    <t>по русскому языку. &lt;*&gt;</t>
  </si>
  <si>
    <t>Удельный вес численности обучающихся, получивших на государственной итоговой аттестации неудовлетворительные результаты, в общей численности обучающихся, участвовавших в государственной итоговой аттестации по образовательным программам:</t>
  </si>
  <si>
    <t>Удельный вес численности лиц, обеспеченных горячим питанием, в общей численности обучающихся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</si>
  <si>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организаций, имеющих логопедический пункт или логопедический кабинет,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</si>
  <si>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организаций, имеющих спортивные залы,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</si>
  <si>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организаций, имеющих закрытые плавательные бассейны,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</si>
  <si>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Темп роста числа организаций (филиалов), осуществляющих образовательную деятельность по образовательным программам начального общего, основного общего, среднего общего образования.</t>
  </si>
  <si>
    <t>Финансово-экономическая деятельность общеобразовательных организаций, а также иных организаций, осуществляющих образовательную деятельность в части реализации основных общеобразовательных программ</t>
  </si>
  <si>
    <t>Общий объем финансовых средств, поступивших в организации, осуществляющие образовательную деятельность по образовательным программам начального общего, основного общего, среднего общего образования, в расчете на 1 обучающегося.</t>
  </si>
  <si>
    <t>Удельный вес финансовых средств от приносящей доход деятельности в общем объеме финансовых средств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</si>
  <si>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зданий организаций, реализующих образовательные программы начального общего, основного общего, среднего общего образования, имеющих охрану, в общем числе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</si>
  <si>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находящихся в аварийном состоянии, в общем числе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</si>
  <si>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Удельный вес числа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требующих капитального ремонта, в общем числе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</si>
  <si>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студентов, обучающихся по программам подготовки квалифицированных рабочих, служащих, к численности населения в возрасте 15-17 лет).</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</si>
  <si>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студентов, обучающихся по программам подготовки специалистов среднего звена, к численности населения в возрасте 15-19 лет).</t>
  </si>
  <si>
    <t>Число поданных заявлений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t>
  </si>
  <si>
    <t>Удельный вес численности лиц, освоивших образовательные программы среднего профессионального образования с использованием электронного обучения, дистанционных образовательных технологий, в общей численности выпускников, получивших среднее профессиональное образование:</t>
  </si>
  <si>
    <t>программы подготовки квалифицированных рабочих, служащих:</t>
  </si>
  <si>
    <t xml:space="preserve">        с использованием электронного обучения;</t>
  </si>
  <si>
    <t xml:space="preserve">        с использованием дистанционных образовательных технологий.</t>
  </si>
  <si>
    <t>программы подготовки специалистов среднего звена:</t>
  </si>
  <si>
    <t xml:space="preserve">        на базе основного общего образования;</t>
  </si>
  <si>
    <t xml:space="preserve">        на базе среднего общего образования.</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</si>
  <si>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</si>
  <si>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Структура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</si>
  <si>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 xml:space="preserve">        очная форма обучения;</t>
  </si>
  <si>
    <t xml:space="preserve">        очно-заочная форма обучения;</t>
  </si>
  <si>
    <t xml:space="preserve">        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</si>
  <si>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</si>
  <si>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лиц, обучающихся по договорам об оказании платных образовательных услуг, в общей численности студентов, обучающихся по образовательным программам среднего профессионального образования:</t>
  </si>
  <si>
    <t xml:space="preserve">        всего;</t>
  </si>
  <si>
    <t xml:space="preserve">        программы подготовки квалифицированных рабочих, служащих;</t>
  </si>
  <si>
    <t xml:space="preserve">        программы подготовки специалистов среднего звена.</t>
  </si>
  <si>
    <t>3.2.7.</t>
  </si>
  <si>
    <t>Удельный вес числа образовательных организаций, в которых осуществляется подготовка кадров по 50 наиболее перспективным и востребованным на рынке труда профессиям и специальностям, требующим среднего профессионального образования, в общем числе организаций, осуществляющих образовательную деятельность по образовательным программам среднего профессионального образования. &lt;**&gt;</t>
  </si>
  <si>
    <t>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педагогических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</si>
  <si>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 xml:space="preserve">        преподаватели;</t>
  </si>
  <si>
    <t xml:space="preserve">        мастера производственного обучения;</t>
  </si>
  <si>
    <t>высшее образование:</t>
  </si>
  <si>
    <t>среднее профессиональное образование по программам подготовки специалистов среднего звена:</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</si>
  <si>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</si>
  <si>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 xml:space="preserve">        высшую квалификационную категорию;</t>
  </si>
  <si>
    <t xml:space="preserve">        первую квалификационную категорию.</t>
  </si>
  <si>
    <t>Численность студентов, обучающихся по образовательным программам среднего профессионального образования, в расчете на 1 преподавателя и мастера производственного обучения в организациях, осуществляющих образовательную деятельность по образовательным программам среднего профессионального образования:</t>
  </si>
  <si>
    <t>Отношение среднемесячной заработной платы преподавателей и мастеров производственного обучения государственных и муниципальных организаций, осуществляющих образовательную деятельность по образовательным программам среднего профессионального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</si>
  <si>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Удельный вес численности педагогических работников, освоивших дополнительные профессиональные программы в форме стажировки в организациях (предприятиях) реального сектора экономики в течение последних 3-х лет, в общей численности педагогических работников организаций, осуществляющих образовательную деятельность по образовательным программам среднего профессионального образования.</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</si>
  <si>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организаций, осуществляющих образовательную деятельность по образовательным программам среднего профессионального образования.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</si>
  <si>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 &lt;***&gt;</t>
  </si>
  <si>
    <t>Распространенность дополнительной занятости штатных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 &lt;***&gt;</t>
  </si>
  <si>
    <t>Обеспеченность студентов, обучающихся по образовательным программам среднего профессионального образования, общежитиями (удельный вес численности студентов, проживающих в общежитиях, в общей численности студентов, нуждающихся в общежитиях):</t>
  </si>
  <si>
    <t>программы подготовки квалифицированных рабочих, служащих;</t>
  </si>
  <si>
    <t>программы подготовки специалистов среднего звена.</t>
  </si>
  <si>
    <t>Обеспеченность студентов, обучающихся по образовательным программам среднего профессионального образования, сетью общественного питания.</t>
  </si>
  <si>
    <t>Число персональных компьютеров, используемых в учебных целях, в расчете на 100 студентов организаций, осуществляющих образовательную деятельность по образовательным программам среднего профессионального образования:</t>
  </si>
  <si>
    <t>имеющих доступ к сети "Интернет".</t>
  </si>
  <si>
    <t>Удельный вес числа организаций, имеющих доступ к сети "Интернет" с максимальной скоростью передачи данных 2 Мбит/сек и выше, в общем числе организаций, осуществляющих образовательную деятельность по образовательным программам среднего профессионального образования, подключенных к сети "Интернет".</t>
  </si>
  <si>
    <t>Площадь учебно-лабораторных зданий (корпусов) организаций, осуществляющих образовательную деятельность по образовательным программам среднего профессионального образования, в расчете на 1 студента.</t>
  </si>
  <si>
    <t>Удельный вес числа зданий, доступных для маломобильных групп населения, в общем числе зданий организаций, осуществляющих образовательную деятельность по образовательным программам среднего профессионального образования:</t>
  </si>
  <si>
    <t xml:space="preserve">         учебно-лабораторные здания (корпуса);</t>
  </si>
  <si>
    <t xml:space="preserve">         здания общежитий.</t>
  </si>
  <si>
    <t>Удельный вес численности студентов с ограниченными возможностями здоровья и студентов, имеющих инвалидность, в общей численности студентов, обучающихся по образовательным программам среднего профессионального образования:</t>
  </si>
  <si>
    <t>студенты с ограниченными возможностями здоровья;</t>
  </si>
  <si>
    <t xml:space="preserve">         из них инвалиды и дети-инвалиды;</t>
  </si>
  <si>
    <t>студенты, имеющие инвалидность (кроме студентов с ограниченными возможностями здоровья).</t>
  </si>
  <si>
    <t>Структура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 по формам обучения:</t>
  </si>
  <si>
    <t>Удельный вес численности студентов с ограниченными возможностями здоровья и студентов, имеющих инвалидность, обучающихся по адаптированным образовательным программам, в общей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t>
  </si>
  <si>
    <t>Удельный вес численности студентов, получающих государственные академические стипендии, в общей численности студентов очной формы обучения, обучающихся по образовательным программам среднего профессионального образования за счет бюджетных ассигнований:</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</si>
  <si>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предшествовавших отчетному периоду:</t>
  </si>
  <si>
    <t xml:space="preserve">        программы подготовки квалифицированных рабочих, служащих; &lt;*&gt;</t>
  </si>
  <si>
    <t xml:space="preserve">        программы подготовки специалистов среднего звена. &lt;*&gt;</t>
  </si>
  <si>
    <t>Удельный вес численности лиц, обучающихся по 50 наиболее перспективным и востребованным на рынке труда профессиям и специальностям, требующим среднего профессионального образования, в общей численности студентов, обучающихся по образовательным программам среднего профессионального образования. &lt;**&gt;</t>
  </si>
  <si>
    <t>3.6.4.</t>
  </si>
  <si>
    <t>Удельный вес численности лиц, участвующих в региональных чемпионатах "Молодые профессионалы" (WorldSkills Russia), региональных этапах всероссийских олимпиад профессионального мастерства и отраслевых чемпионатах, в общей численности студентов, обучающихся по образовательным программам среднего профессионального образования. &lt;**&gt;</t>
  </si>
  <si>
    <t>3.6.5.</t>
  </si>
  <si>
    <t>Удельный вес числа субъектов Российской Федерации, чьи команды участвуют в национальных чемпионатах профессионального мастерства, в том числе в финале Национального чемпионата "Молодые профессионалы" (WorldSkills Russia), в общем числе субъектов Российской Федерации. &lt;**&gt;</t>
  </si>
  <si>
    <t>3.6.6.</t>
  </si>
  <si>
    <t>Удельный вес численности лиц, участвующих в национальных чемпионатах "Молодые профессионалы" (WorldSkills Russia), всероссийской олимпиаде профессионального мастерства, в общей численности студентов, обучающихся по образовательным программам среднего профессионального образования. &lt;**&gt;</t>
  </si>
  <si>
    <t>Темп роста числа организаций (филиалов), осуществляющих образовательную деятельность по образовательным программам среднего профессионального образования.</t>
  </si>
  <si>
    <t>Удельный вес финансовых средств от приносящей доход деятельности в общем объеме финансовых средств, полученных организациями, реализующими образовательные программы среднего профессионального образования, от реализации образовательных программ среднего профессионального образования.</t>
  </si>
  <si>
    <t>Объем финансовых средств, поступивших в образовательные организации, реализующие образовательные программы среднего профессионального образования, от реализации программ среднего профессионального образования в расчете на 1 студента, обучающегося по образовательным программам среднего профессионального образования.</t>
  </si>
  <si>
    <t>Удельный вес числа организаций, имеющих филиалы, которые реализуют образовательные программы среднего профессионального образования, в общем числе профессиональных образовательных организаций, реализующих образовательные программы среднего профессионального образования.</t>
  </si>
  <si>
    <t>Удельный вес числа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числе организаций, реализующих образовательные программы среднего профессионального образования. &lt;***&gt;</t>
  </si>
  <si>
    <t>Удельный вес площади зданий, оборудованной охранно-пожарной сигнализацией,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</si>
  <si>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учебно-лабораторные здания (корпуса);</t>
  </si>
  <si>
    <t>здания общежитий.</t>
  </si>
  <si>
    <t>Удельный вес площади зданий, находящейся в аварийном состоянии,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</si>
  <si>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Удельный вес площади зданий, требующей капитального ремонта,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</si>
  <si>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17-25 лет).</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</si>
  <si>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</si>
  <si>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</si>
  <si>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лиц, обучающихся по договорам об оказании платных образовательных услуг,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</si>
  <si>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лиц, обучающихся с применением электронного обучения, дистанционных образовательных технологий, в общей численности студентов, обучающихся по образовательным программам высшего образования:</t>
  </si>
  <si>
    <t>с применением электронного обучения:</t>
  </si>
  <si>
    <t xml:space="preserve">        программы бакалавриата;</t>
  </si>
  <si>
    <t xml:space="preserve">        программы специалитета;</t>
  </si>
  <si>
    <t xml:space="preserve">        программы магистратуры.</t>
  </si>
  <si>
    <t>с применением электронного обучения:с применением дистанционных образовательных технологий:</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</si>
  <si>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t>
  </si>
  <si>
    <t>доктора наук;</t>
  </si>
  <si>
    <t>кандидата наук.</t>
  </si>
  <si>
    <t>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t>
  </si>
  <si>
    <t>Соотношение численности штатного профессорско-преподавательского состава и профессорско-преподавательского состава, работающего на условиях внешнего совместительства,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 (на 100 работников штатного состава приходится внешних совместителей).</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</si>
  <si>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1 работника профессорско-преподавательского состава.</t>
  </si>
  <si>
    <t>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</si>
  <si>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&lt;*&gt;</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</si>
  <si>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&lt;*&gt;</t>
  </si>
  <si>
    <t>Обеспеченность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общежитиями (удельный вес численности студентов, проживающих в общежитиях, в общей численности студентов, нуждающихся в общежитиях).</t>
  </si>
  <si>
    <t>Обеспеченность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сетью общественного питания.</t>
  </si>
  <si>
    <t>Число персональных компьютеров, используемых в учебных целях, в расчете на 100 студентов образовательных организаций высшего образования:</t>
  </si>
  <si>
    <t xml:space="preserve">        имеющих доступ к сети "Интернет".</t>
  </si>
  <si>
    <t>Удельный вес числа образовательных организаций, имеющих доступ к сети "Интернет" с максимальной скоростью передачи данных 2 Мбит/сек и выше, в общем числе образовательных организаций высшего образования, подключенных к сети "Интернет".</t>
  </si>
  <si>
    <t>Площадь учебно-лабораторных зданий (корпусов) образовательных организаций высшего образования в расчете на 1 студента.</t>
  </si>
  <si>
    <t>Удельный вес числа зданий, доступных для маломобильных групп населения, в общем числе зданий образовательных организаций высшего образования:</t>
  </si>
  <si>
    <t xml:space="preserve">        учебно-лабораторные здания (корпуса);</t>
  </si>
  <si>
    <t xml:space="preserve">        здания общежитий.</t>
  </si>
  <si>
    <t>Удельный вес численности студентов с ограниченными возможностями здоровья и студентов, имеющих инвалидность,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</si>
  <si>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из них инвалиды и дети-инвалиды;</t>
  </si>
  <si>
    <t>Удельный вес численности студентов, получающих государственные академические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за счет бюджетных ассигнований.</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</si>
  <si>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предшествовавших отчетному периоду. &lt;*&gt;</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</si>
  <si>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</si>
  <si>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Объем финансовых средств, поступивших в образовательные организации высшего образования от реализации образовательных программ высшего образования - программ бакалавриата, программ специалитета, программ магистратуры, в расчете на 1 студента, обучающегося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</si>
  <si>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числа организаций, имеющих филиалы, которые реализуют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</si>
  <si>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</si>
  <si>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Объем финансовых средств, полученных от научной деятельности, в расчете на 1 научно-педагогического работника.</t>
  </si>
  <si>
    <t>Распространенность участия в исследованиях и разработках преподавателей образовательных организаций высшего образования (удельный вес штатных преподавателей, занимающихся научной работой, в общей численности штатных преподавателей образовательных организаций высшего образования). &lt;*&gt;</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</si>
  <si>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(удельный вес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&lt;*&gt;</t>
  </si>
  <si>
    <t>Охват детей дополнительными общеобразовательными программами (отношение численности обучающихся по дополнительным общеобразовательным программам к численности детей в возрасте от 5 до 18 лет) &lt;*&gt;.</t>
  </si>
  <si>
    <t>техническое;</t>
  </si>
  <si>
    <t>естественнонаучное;</t>
  </si>
  <si>
    <t>туристско-краеведческое;</t>
  </si>
  <si>
    <t>социально-педагогическое;</t>
  </si>
  <si>
    <t>в области искусств:</t>
  </si>
  <si>
    <t>по общеразвивающим программам;</t>
  </si>
  <si>
    <t>по предпрофессиональным программам;</t>
  </si>
  <si>
    <t>в области физической культуры и спорта:</t>
  </si>
  <si>
    <t>по предпрофессиональным программам.</t>
  </si>
  <si>
    <t>Структура численности детей, обучающихся по дополнительным общеобразовательным программам, по направлениям &lt;*&gt;:</t>
  </si>
  <si>
    <t>5.1.2.</t>
  </si>
  <si>
    <t>5.1.3.</t>
  </si>
  <si>
    <t>Удельный вес численности детей, обучающихся по дополнительным общеобразовательным программам по договорам об оказании платных образовательных услуг, в общей численности детей, обучающихся по дополнительным общеобразовательным программам.</t>
  </si>
  <si>
    <t>Содержание образовательной деятельности и организация образовательного процесса по дополнительным общеобразовательным программам</t>
  </si>
  <si>
    <t>Удельный вес численности детей с ограниченными возможностями здоровья в общей численности обучающихся в организациях дополнительного образования.</t>
  </si>
  <si>
    <t>Удельный вес численности детей-инвалидов в общей численности обучающихся в организациях дополнительного образования.</t>
  </si>
  <si>
    <t>Отношение среднемесячной заработной платы педагогических работников государственных и муниципальных организаций дополнительного образования к среднемесячной заработной плате учителей в субъекте Российской Федерации.</t>
  </si>
  <si>
    <t>Удельный вес численности педагогических работников в общей численности работников организаций дополнительного образования:</t>
  </si>
  <si>
    <t>5.3.2.</t>
  </si>
  <si>
    <t>всего;</t>
  </si>
  <si>
    <t>внешние совместители.</t>
  </si>
  <si>
    <t>Удельный вес численности педагогов дополнительного образования, получивших образование по укрупненным группам специальностей и направлений подготовки высшего образования "Образование и педагогические науки" и укрупненной группе специальностей среднего профессионального образования "Образование и педагогические науки", в общей численности педагогов дополнительного образования (без внешних совместителей и работающих по договорам гражданско-правового характера):</t>
  </si>
  <si>
    <t>5.3.3.</t>
  </si>
  <si>
    <t>в организациях, осуществляющих образовательную деятельность по образовательным программам начального общего, основного общего, среднего общего образования;</t>
  </si>
  <si>
    <t>в организациях дополнительного образования.</t>
  </si>
  <si>
    <t>Удельный вес численности педагогических работников в возрасте моложе 35 лет в общей численности педагогических работников (без внешних совместителей и работающих по договорам гражданско-правового характера) организаций дополнительного образования.</t>
  </si>
  <si>
    <t>5.3.4.</t>
  </si>
  <si>
    <t>Материально-техническое и информационное обеспечение организаций, осуществляющих образовательную деятельность в части реализации дополнительных общеобразовательных программ</t>
  </si>
  <si>
    <t>Общая площадь всех помещений организаций дополнительного образования в расчете на 1 обучающегося.</t>
  </si>
  <si>
    <t>Удельный вес числа организаций, имеющих следующие виды благоустройства, в общем числе организаций дополнительного образования:</t>
  </si>
  <si>
    <t>водопровод;</t>
  </si>
  <si>
    <t>центральное отопление;</t>
  </si>
  <si>
    <t>канализацию;</t>
  </si>
  <si>
    <t>пожарную сигнализацию;</t>
  </si>
  <si>
    <t>дымовые извещатели;</t>
  </si>
  <si>
    <t>пожарные краны и рукава;</t>
  </si>
  <si>
    <t>системы видеонаблюдения;</t>
  </si>
  <si>
    <t>"тревожную кнопку".</t>
  </si>
  <si>
    <t>Темп роста числа организаций (филиалов) дополнительного образования.</t>
  </si>
  <si>
    <t>Финансово-экономическая деятельность организаций, осуществляющих образовательную деятельность в части обеспечения реализации дополнительных общеобразовательных программ</t>
  </si>
  <si>
    <t>Общий объем финансовых средств, поступивших в организации дополнительного образования, в расчете на 1 обучающегося.</t>
  </si>
  <si>
    <t>Удельный вес финансовых средств от приносящей доход деятельности в общем объеме финансовых средств организаций дополнительного образования.</t>
  </si>
  <si>
    <t>Удельный вес числа организаций, имеющих филиалы, в общем числе организаций дополнительного образования.</t>
  </si>
  <si>
    <t>Удельный вес числа организаций, здания которых находятся в аварийном состоянии, в общем числе организаций дополнительного образования.</t>
  </si>
  <si>
    <t>Удельный вес числа организаций, здания которых требуют капитального ремонта, в общем числе организаций дополнительного образования.</t>
  </si>
  <si>
    <t>Результаты занятий детей в организациях дополнительного образования (удельный вес родителей детей, обучающихся в организациях дополнительного образования, отметивших различные результаты обучения их детей, в общей численности родителей детей, обучающихся в организациях дополнительного образования):</t>
  </si>
  <si>
    <t>приобретение актуальных знаний, умений, практических навыков обучающимися; &lt;*&gt;</t>
  </si>
  <si>
    <t>выявление и развитие таланта и способностей обучающихся; &lt;*&gt;</t>
  </si>
  <si>
    <t>улучшение знаний в рамках основной общеобразовательной программы обучающимися. &lt;*&gt;</t>
  </si>
  <si>
    <t xml:space="preserve">профессиональная ориентация, освоение значимых для профессиональной деятельности навыков обучающимися; &lt;*&gt;
</t>
  </si>
  <si>
    <t>Доля занятого населения, прошедшего повышение квалификации и (или) профессиональную подготовку, в общей численности занятого в области экономики населения.</t>
  </si>
  <si>
    <t>Структура численности слушателей, завершивших обучение по дополнительным профессиональным программам, по категориям (удельный вес численности слушателей соответствующей категории в общей численности слушателей, завершивших обучение по дополнительным профессиональным программам):</t>
  </si>
  <si>
    <t>работники организаций и предприятий;</t>
  </si>
  <si>
    <t>лица, замещающие государственные должности и должности государственной гражданской службы;</t>
  </si>
  <si>
    <t>лица, замещающие муниципальные должности и должности муниципальной службы;</t>
  </si>
  <si>
    <t>лица, уволенные с военной службы;</t>
  </si>
  <si>
    <t>лица по направлению службы занятости;</t>
  </si>
  <si>
    <t>студенты, обучающиеся по образовательным программам среднего профессионального образования и высшего образования;</t>
  </si>
  <si>
    <t>другие.</t>
  </si>
  <si>
    <t>Удельный вес численности слушателей, завершивших обучение по дополнительным профессиональным программам с использованием дистанционных образовательных технологий, в общей численности слушателей, завершивших обучение по дополнительным профессиональным программам:</t>
  </si>
  <si>
    <t>программы повышения квалификации;</t>
  </si>
  <si>
    <t>программы профессиональной переподготовки.</t>
  </si>
  <si>
    <t>6.2.2.</t>
  </si>
  <si>
    <t>Удельный вес числа дополнительных профессиональных образовательных программ, прошедших профессионально-общественную аккредитацию работодателями и их объединениями, в общем числе дополнительных профессиональных образовательных программ:</t>
  </si>
  <si>
    <t>всего; &lt;**&gt;</t>
  </si>
  <si>
    <t>программы повышения квалификации; &lt;**&gt;</t>
  </si>
  <si>
    <t>программы профессиональной переподготовки. &lt;**&gt;</t>
  </si>
  <si>
    <t>6.2.3.</t>
  </si>
  <si>
    <t>Структура численности слушателей, завершивших обучение по дополнительным профессиональным программам, по источникам финансирования:</t>
  </si>
  <si>
    <t>за счет бюджетных ассигнований;</t>
  </si>
  <si>
    <t>по договорам об оказании платных образовательных услуг за счет физических лиц;</t>
  </si>
  <si>
    <t>по договорам об оказании платных образовательных услуг за счет юридических лиц.</t>
  </si>
  <si>
    <t>Кадровое обеспечение организаций, осуществляющих образовательную деятельность в части реализации дополнительных профессиональных программ</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</si>
  <si>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дополнительным профессиональным программам:</t>
  </si>
  <si>
    <t>Материально-техническое и информационное обеспечение организаций, осуществляющих образовательную деятельность в части реализации дополнительных профессиональных программ</t>
  </si>
  <si>
    <t>Удельный вес стоимости дорогостоящих машин и оборудования (стоимостью свыше 1 миллиона рублей за единицу) в общей стоимости машин и оборудования организаций дополнительного профессионального образования.</t>
  </si>
  <si>
    <t>Число персональных компьютеров, используемых в учебных целях, в расчете на 100 слушателей организаций дополнительного профессионального образования:</t>
  </si>
  <si>
    <t>Темп роста числа организаций, осуществляющих образовательную деятельность по дополнительным профессиональным программам:</t>
  </si>
  <si>
    <t>организации дополнительного профессионального образования;</t>
  </si>
  <si>
    <t>профессиональные образовательные организации;</t>
  </si>
  <si>
    <t>образовательные организации высшего образования.</t>
  </si>
  <si>
    <t>Удельный вес численности лиц с инвалидностью в общей численности слушателей, завершивших обучение по дополнительным профессиональным программам.</t>
  </si>
  <si>
    <t>Научная деятельность организаций, осуществляющих образовательную деятельность, связанная с реализацией дополнительных профессиональных программ</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</si>
  <si>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профессиональных программ</t>
  </si>
  <si>
    <t>Удельный вес слушателей, завершивших обучение по программам профессиональной переподготовки с присвоением новой квалификации, в общей численности слушателей, завершивших обучение по программам профессиональной переподготовки.</t>
  </si>
  <si>
    <t>Структура численности слушателей, завершивших обучение по программам профессионального обучения:</t>
  </si>
  <si>
    <t>программы профессиональной подготовки по профессиям рабочих, должностям служащих;</t>
  </si>
  <si>
    <t>программы переподготовки рабочих, служащих;</t>
  </si>
  <si>
    <t>программы повышения квалификации рабочих, служащих.</t>
  </si>
  <si>
    <t>Охват населения программами профессионального обучения по возрастным группам (отношение численности слушателей определенной возрастной группы, завершивших обучение по программам профессионального обучения, к численности населения соответствующей возрастной группы):</t>
  </si>
  <si>
    <t>18-64 лет;</t>
  </si>
  <si>
    <t>18-34 лет;</t>
  </si>
  <si>
    <t>35 -64 лет.</t>
  </si>
  <si>
    <t>Удельный вес численности слушателей, завершивших обучение с применением электронного обучения, дистанционных образовательных технологий, в общей численности слушателей, завершивших обучение по программам профессионального обучения:</t>
  </si>
  <si>
    <t>с применением электронного обучения;</t>
  </si>
  <si>
    <t>с применением дистанционных образовательных технологий.</t>
  </si>
  <si>
    <t>7.2.2.</t>
  </si>
  <si>
    <t>Структура численности слушателей, завершивших обучение по программам профессионального обучения, по программам и источникам финансирования:</t>
  </si>
  <si>
    <t>программы профессиональной подготовки по профессиям рабочих, должностям служащих:</t>
  </si>
  <si>
    <t>по договорам об оказании платных образовательных услуг за счет средств физических лиц;</t>
  </si>
  <si>
    <t>по договорам об оказании платных образовательных услуг за счет средств юридических лиц;</t>
  </si>
  <si>
    <t>программы переподготовки рабочих, служащих:</t>
  </si>
  <si>
    <t>программы повышения квалификации рабочих, служащих:</t>
  </si>
  <si>
    <t>по договорам об оказании платных образовательных услуг за счет средств юридических лиц.</t>
  </si>
  <si>
    <t>Удельный вес числа программ профессионального обучения, прошедших профессионально-общественную аккредитацию работодателями и их объединениями, в общем числе программ профессионального обучения:</t>
  </si>
  <si>
    <t>7.2.3.</t>
  </si>
  <si>
    <t>Кадровое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</si>
  <si>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образовательным программам профессионального обучения:</t>
  </si>
  <si>
    <t>высшее образование;</t>
  </si>
  <si>
    <t>из них соответствующее профилю обучения;</t>
  </si>
  <si>
    <t>среднее профессиональное образование по программам подготовки специалистов среднего звена;</t>
  </si>
  <si>
    <t>из них соответствующее профилю обучения.</t>
  </si>
  <si>
    <t>Удельный вес численности лиц, завершивших обучение по дополнительным профессиональным программам в форме стажировки в организациях (предприятиях) реального сектора экономики в течение последних 3-х лет,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программам профессионального обучения:</t>
  </si>
  <si>
    <t>7.3.2.</t>
  </si>
  <si>
    <t>преподаватели;</t>
  </si>
  <si>
    <t>мастера производственного обучения.</t>
  </si>
  <si>
    <t>Удельный вес стоимости дорогостоящих машин и оборудования (стоимостью свыше 1 миллиона рублей за единицу) в общей стоимости машин и оборудования организаций, осуществляющих образовательную деятельность по образовательным программам профессионального обучения.</t>
  </si>
  <si>
    <t>Число персональных компьютеров, используемых в учебных целях, в расчете на 100 слушателей организаций, осуществляющих образовательную деятельность по образовательным программам профессионального обучения:</t>
  </si>
  <si>
    <t>7.4.2.</t>
  </si>
  <si>
    <t>Удельный вес численности слушателей с ограниченными возможностями здоровья и слушателей, имеющих инвалидность, в общей численности слушателей, завершивших обучение по программам профессионального обучения:</t>
  </si>
  <si>
    <t>слушатели с ограниченными возможностями здоровья;</t>
  </si>
  <si>
    <t>из них инвалидов, детей-инвалидов;</t>
  </si>
  <si>
    <t>слушатели, имеющие инвалидность (кроме слушателей с ограниченными возможностями здоровья).</t>
  </si>
  <si>
    <t>Удельный вес работников организаций, завершивших обучение за счет средств работодателя, в общей численности слушателей, завершивших обучение по программам профессионального обучения.</t>
  </si>
  <si>
    <t>Темп роста числа организаций (обособленных подразделений (филиалов), осуществляющих образовательную деятельность по образовательным программам профессионального обучения:</t>
  </si>
  <si>
    <t>общеобразовательные организации; &lt;**&gt;</t>
  </si>
  <si>
    <t>профессиональные образовательные организации; &lt;**&gt;</t>
  </si>
  <si>
    <t>образовательные организации высшего образования; &lt;**&gt;</t>
  </si>
  <si>
    <t>организации дополнительного образования; &lt;**&gt;</t>
  </si>
  <si>
    <t>организации дополнительного профессионального образования; &lt;**&gt;</t>
  </si>
  <si>
    <t>иные организации. &lt;**&gt;</t>
  </si>
  <si>
    <t>Удельный вес финансовых средств от приносящей доход деятельности в общем объеме финансовых средств, полученных организациями, осуществляющими образовательную деятельность по образовательным программам профессионального обучения.</t>
  </si>
  <si>
    <t>Удельный вес численности преподавателей и мастеров производственного обучения из числа работников организаций и предприятий, работающих на условиях внешнего совместительства, привлеченных к образовательной деятельности, в общей численности преподавателей и мастеров производственного обучения в организациях, осуществляющих образовательную деятельность по образовательным программам профессионального обучения.</t>
  </si>
  <si>
    <t>Интеграция образования и науки</t>
  </si>
  <si>
    <t>Удельный вес сектора организаций высшего образования во внутренних затратах на исследования и разработки.</t>
  </si>
  <si>
    <t>Удельный вес численности студентов, обучающихся по договорам о целевом приеме или целевом обучении,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</si>
  <si>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студентов, обучающихся по договорам о целевом обучении, в общей численности студентов, обучающихся по образовательным программам среднего профессионального образования:</t>
  </si>
  <si>
    <t>8.2.2.</t>
  </si>
  <si>
    <t>Удельный вес числа организаций, имеющих структурные подразделения, обеспечивающие практическую подготовку слушателей на базе предприятий/организаций, осуществляющих деятельность по профилю реализуемых образовательных программ, в общем числе организаций, осуществляющих образовательную деятельность по образовательным программам профессионального обучения:</t>
  </si>
  <si>
    <t>8.2.3.</t>
  </si>
  <si>
    <t>на базе предприятий/организаций реального сектора экономики.</t>
  </si>
  <si>
    <t>Распространенность сотрудничества организаций реального сектора экономики с образовательными организациями, осуществляющими образовательную деятельность по профессиональным образовательным программам (удельный вес организаций реального сектора экономики, сотрудничавших с образовательными организациями, реализующими профессиональные образовательные программы, в общем числе организаций реального сектора экономики):</t>
  </si>
  <si>
    <t>8.2.4.</t>
  </si>
  <si>
    <t>среднего профессионального образования; &lt;*&gt;; &lt;***&gt;</t>
  </si>
  <si>
    <t>высшего образования (бакалавриата, специалитета, магистратуры). &lt;*&gt;; &lt;***&gt;</t>
  </si>
  <si>
    <t>граждане СНГ.</t>
  </si>
  <si>
    <t>Удовлетворенность населения качеством</t>
  </si>
  <si>
    <t>образования, которое предоставляют образовательные организации:</t>
  </si>
  <si>
    <t>дошкольные образовательные организации; &lt;*&gt;</t>
  </si>
  <si>
    <t>общеобразовательные организации; &lt;*&gt;; &lt;***&gt;</t>
  </si>
  <si>
    <t>организации дополнительного образования; &lt;*&gt;</t>
  </si>
  <si>
    <t>профессиональные образовательные организации; &lt;*&gt;;</t>
  </si>
  <si>
    <t>образовательные организации высшего образования. &lt;*&gt;</t>
  </si>
  <si>
    <t xml:space="preserve">Индекс удовлетворенности работодателей качеством подготовки в образовательных организациях, реализующих профессиональные образовательные программы. &lt;*&gt;;
&lt;***&gt;
</t>
  </si>
  <si>
    <t>Удовлетворенность родителей (законных представителей) детей, обучающихся в организациях дополнительного образования:</t>
  </si>
  <si>
    <t>10.1.3.</t>
  </si>
  <si>
    <t xml:space="preserve">удобством территориального расположения организации; &lt;*&gt;
</t>
  </si>
  <si>
    <t>содержанием образования; &lt;*&gt;</t>
  </si>
  <si>
    <t>материальной базой, условиями реализации программ (оснащением, помещениями, оборудованием); &lt;*&gt;</t>
  </si>
  <si>
    <t>отношением педагогов к детям; &lt;*&gt;</t>
  </si>
  <si>
    <t>образовательными результатами. &lt;*&gt;</t>
  </si>
  <si>
    <t>Результаты участия обучающихся лиц в российских и международных тестированиях знаний, конкурсах и олимпиадах, а также в иных аналогичных мероприятиях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</si>
  <si>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обучающихся (PISA) в общей численности российских обучающихся общеобразовательных организаций:</t>
  </si>
  <si>
    <t>международное исследование PIRLS; &lt;*&gt;</t>
  </si>
  <si>
    <t>международное исследование TIMSS:</t>
  </si>
  <si>
    <t>математика (4 класс); &lt;*&gt;</t>
  </si>
  <si>
    <t>математика (8 класс); &lt;*&gt;</t>
  </si>
  <si>
    <t>естествознание (4 класс); &lt;*&gt;</t>
  </si>
  <si>
    <t>естествознание (8 класс); &lt;*&gt;</t>
  </si>
  <si>
    <t>международное исследование PISA:</t>
  </si>
  <si>
    <t>читательская грамотность; &lt;*&gt;</t>
  </si>
  <si>
    <t>математическая грамотность; &lt;*&gt;</t>
  </si>
  <si>
    <t>естественнонаучная грамотность. &lt;*&gt;</t>
  </si>
  <si>
    <t>Удельный вес числа образовательных организаций, в которых созданы коллегиальные органы управления, в общем числе образовательных организаций:</t>
  </si>
  <si>
    <t>образовательные организации, осуществляющие образовательную деятельность по образовательным программам начального общего, основного общего, среднего общего образования;</t>
  </si>
  <si>
    <t>образовательные организации, осуществляющие образовательную деятельность по образовательным программам среднего профессионального образования;</t>
  </si>
  <si>
    <t>образовательные организации, осуществляющие образовательную деятельность по образовательным программам профессионального обучения;</t>
  </si>
  <si>
    <t>образовательные организации высшего образования;</t>
  </si>
  <si>
    <t>организации, осуществляющие образовательную деятельность по дополнительным профессиональным программам.</t>
  </si>
  <si>
    <t>Удельный вес числа организаций, имеющих веб-сайт в сети "Интернет", в общем числе организаций:</t>
  </si>
  <si>
    <t>дошкольные образовательные организации;</t>
  </si>
  <si>
    <t>организации дополнительного образования;</t>
  </si>
  <si>
    <t>Удельный вес числа организаций, имеющих на веб-сайте в сети "Интернет" информацию о нормативно закрепленном перечне сведений о деятельности организации, в общем числе следующих организаций:</t>
  </si>
  <si>
    <t>10.4.2.</t>
  </si>
  <si>
    <t>Охват образованием детей в возрасте от 5 до 18 лет (отношение численности обучающихся в возрасте от 5 до 18 лет к численности детей в возрасте от 5 до 18 лет).</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</si>
  <si>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</si>
  <si>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</si>
  <si>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</si>
  <si>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образовательные программы высшего образования - программы специалитета;</t>
  </si>
  <si>
    <t>образовательные программы высшего образования - программы подготовки кадров высшей квалификации.</t>
  </si>
  <si>
    <t>Удельный вес численности молодых людей в возрасте 14-30 лет, состоящих в молодежных и детских общественных объединениях (региональных и местных), в общей численности населения в возрасте 14-30 лет:</t>
  </si>
  <si>
    <t>общественные объединения, включенные в реестр детских и молодежных объединений, пользующихся государственной поддержкой; &lt;*&gt;</t>
  </si>
  <si>
    <t>объединения, включенные в перечень партнеров органа исполнительной власти, реализующего государственную молодежную политику / работающего с молодежью; &lt;*&gt;</t>
  </si>
  <si>
    <t>политические молодежные общественные объединения. &lt;*&gt;</t>
  </si>
  <si>
    <t>Удельный вес лиц, совмещающих учебу и работу, в общей численности студентов старших курсов, обучающихся по образовательным программам высшего образования. &lt;*&gt;</t>
  </si>
  <si>
    <t>Удельный вес численности молодых людей в возрасте 14 - 30 лет в общей численности населения в возрасте 14 - 30 лет, участвующих:</t>
  </si>
  <si>
    <t>в инновационной деятельности и научно-техническом творчестве; &lt;*&gt;</t>
  </si>
  <si>
    <t>в работе в средствах массовой информации (молодежные медиа); &lt;*&gt;</t>
  </si>
  <si>
    <t>в содействии подготовке и переподготовке специалистов в сфере государственной молодежной политики; &lt;*&gt;</t>
  </si>
  <si>
    <t>в международном и межрегиональном молодежном сотрудничестве; &lt;*&gt;</t>
  </si>
  <si>
    <t>в занятиях творческой деятельностью; &lt;*&gt;</t>
  </si>
  <si>
    <t>в профориентации и карьерных устремлениях; &lt;*&gt;</t>
  </si>
  <si>
    <t>в поддержке и взаимодействии с общественными организациями и движениями; &lt;*&gt;</t>
  </si>
  <si>
    <t>в формировании семейных ценностей; &lt;*&gt;</t>
  </si>
  <si>
    <t>в патриотическом воспитании; &lt;*&gt;</t>
  </si>
  <si>
    <t>в формировании российской идентичности, единства российской нации, содействии межкультурному и межконфессиональному диалогу; &lt;*&gt;</t>
  </si>
  <si>
    <t>в волонтерской деятельности; &lt;*&gt;</t>
  </si>
  <si>
    <t>в спортивных занятиях, популяризации культуры безопасности в молодежной среде; &lt;*&gt;</t>
  </si>
  <si>
    <t>в развитии молодежного самоуправления. &lt;*&gt;</t>
  </si>
  <si>
    <t>&lt;*&gt; - сбор данных осуществляется в целом по Российской Федерации без детализации по субъектам Российской Федерации;</t>
  </si>
  <si>
    <t>&lt;**&gt; - сбор данных осуществляется с 2017 года;</t>
  </si>
  <si>
    <t>&lt;***&gt;- сбор данных осуществляется с 2018 года;</t>
  </si>
  <si>
    <t>&lt;****&gt;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Российской Федерации от 10 декабря 2013 г. № 1324, с изменениями, внесенными приказом Министерства образования и науки Российской Федерации от 15 февраля 2017 г. № 136;</t>
  </si>
  <si>
    <t>&lt;*****&gt; - сбор данных осуществляется Федеральной службой по надзору в сфере образования и науки и уполномоченными органами исполнительной власти субъектов Российской Федерации, осуществляющими переданные Российской Федерацией полномочия по государственному контролю (надзору) в сфере образования, в рамках государственного контроля (надзора) в сфере образования из открытых источников и не запрашивается у организаций, осуществляющих образовательную деятельность;</t>
  </si>
  <si>
    <t>&lt;******&gt; - собранные данные используются в качестве показателей без дополнительного расчета и приведения в итоговом отчете о результатах анализа состояния и перспектив развития системы образования.</t>
  </si>
  <si>
    <t>1.1.5.</t>
  </si>
  <si>
    <t>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детьми&lt;***&gt;:</t>
  </si>
  <si>
    <t>Площадь помещений, используемых непосредственно для нужд дошкольных образовательных организаций, в расчете на 1 ребенка.</t>
  </si>
  <si>
    <t>Удельный вес числа организаций, имеющих физкультурные залы, в общем числе дошкольных образовательных организаций.</t>
  </si>
  <si>
    <t>Число персональных компьютеров, доступных для использования детьми, в расчете на 100 детей, посещающих дошкольные образовательные организации.</t>
  </si>
  <si>
    <t>Структура численности детей с ограниченными возможностями здоровья,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группам&lt;***&gt;:</t>
  </si>
  <si>
    <t>Структура численности детей-инвалидов,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группам&lt;***&gt;:</t>
  </si>
  <si>
    <t>Темп роста числа организаций (обособленных подразделений (филиалов), осуществляющих образовательную деятельность по образовательным программам дошкольного образования, присмотр и уход за детьми:</t>
  </si>
  <si>
    <t>Расходы консолидированного бюджета субъекта Российской Федерации на дошкольное образование в расчете на 1 ребенка, посещающего организацию, осуществляющую образовательную деятельность по образовательным программам дошкольного образования, присмотр и уход за детьми</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</si>
  <si>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основное общее и среднее общее образование</t>
  </si>
  <si>
    <t>Охват детей начальным общим, основным общим и средним общим образованием (отношение численности обучающихся по образовательным программам начального общего, основного общего, среднего общего образования к численности детей в возрасте 7-18 лет).</t>
  </si>
  <si>
    <t>Удельный вес численности обучающихся по образовательным программам, соответствующим федеральным государственным образовательным стандартам начального общего, основного общего, среднего общего образования, в общей численности обучающихся по образовательным программам начального общего, основного общего, среднего общего образования.</t>
  </si>
  <si>
    <t>Удельный вес численности обучающихся, продолживших обучение по образовательным программам среднего общего образования, в общей численности обучающихся, получивших аттестат об основном общем образовании по итогам учебного года, предшествующего отчетному.</t>
  </si>
  <si>
    <t>Удельный вес числа зданий дошкольных образовательных организаций, требующих капитального ремонта, в общем числе зданий дошкольных образовательных организаций.</t>
  </si>
  <si>
    <t>Удельный вес численности обучающихся в первую смену в общей численности обучающихся по образовательным программам начального общего, основного общего, среднего общего образования по очной форме обучения.</t>
  </si>
  <si>
    <t xml:space="preserve">         старшие воспитатели;</t>
  </si>
  <si>
    <t>Удельный вес численности детей, охваченных летними оздоровительными мероприятиями,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</si>
  <si>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среднее общее образование (10-11 (12) классы).</t>
  </si>
  <si>
    <t>Удельный вес числа зданий, в которых созданы условия для беспрепятственного доступа инвалидов, в общем числе зданий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</si>
</sst>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i/>
      <sz val="11"/>
      <color theme="1"/>
      <name val="Calibri"/>
      <family val="2"/>
      <charset val="204"/>
      <scheme val="minor"/>
    </font>
    <font>
      <i/>
      <sz val="11"/>
      <name val="Calibri"/>
      <family val="2"/>
      <charset val="204"/>
      <scheme val="minor"/>
    </font>
    <font>
      <sz val="1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6" fillId="0" borderId="0"/>
    <xf numFmtId="0" fontId="10" fillId="0" borderId="0"/>
  </cellStyleXfs>
  <cellXfs count="293">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3" fontId="0" fillId="0" borderId="0" xfId="0" applyNumberFormat="1"/>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0" fillId="4" borderId="1" xfId="0" applyFill="1" applyBorder="1"/>
    <xf numFmtId="164" fontId="0" fillId="4"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left"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2" fontId="0" fillId="0" borderId="0" xfId="0" applyNumberFormat="1"/>
    <xf numFmtId="0" fontId="0" fillId="3" borderId="2" xfId="0" applyFill="1" applyBorder="1" applyAlignment="1">
      <alignment vertical="top" wrapText="1"/>
    </xf>
    <xf numFmtId="3" fontId="4" fillId="0" borderId="1" xfId="0" applyNumberFormat="1" applyFont="1" applyFill="1" applyBorder="1" applyAlignment="1">
      <alignment horizontal="center" vertical="top" wrapText="1"/>
    </xf>
    <xf numFmtId="0" fontId="0" fillId="3" borderId="1" xfId="0" applyFill="1" applyBorder="1" applyAlignment="1">
      <alignment horizontal="center"/>
    </xf>
    <xf numFmtId="0" fontId="0" fillId="0" borderId="2" xfId="0" applyFill="1" applyBorder="1" applyAlignment="1">
      <alignment vertical="top" wrapText="1"/>
    </xf>
    <xf numFmtId="3" fontId="4" fillId="0" borderId="1" xfId="0" applyNumberFormat="1" applyFont="1" applyBorder="1" applyAlignment="1">
      <alignment horizontal="center" vertical="top" wrapText="1"/>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2" fontId="0" fillId="0" borderId="0" xfId="0" applyNumberFormat="1" applyAlignment="1">
      <alignment horizontal="center" vertical="top" wrapText="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1" fillId="3" borderId="3" xfId="0" applyFont="1" applyFill="1" applyBorder="1" applyAlignment="1">
      <alignment horizontal="center" vertical="top" wrapText="1"/>
    </xf>
    <xf numFmtId="0" fontId="1" fillId="3" borderId="3"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5"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0" fontId="4" fillId="0" borderId="1" xfId="0" applyFont="1" applyBorder="1"/>
    <xf numFmtId="2" fontId="0" fillId="0" borderId="1" xfId="0" applyNumberFormat="1" applyFill="1" applyBorder="1" applyAlignment="1" applyProtection="1">
      <alignment horizontal="center" vertical="top" wrapText="1"/>
      <protection hidden="1"/>
    </xf>
    <xf numFmtId="0" fontId="0" fillId="5"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5" borderId="1" xfId="0" applyNumberForma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5"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0" borderId="0" xfId="0" applyBorder="1" applyAlignment="1">
      <alignment horizontal="center"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Fill="1" applyBorder="1" applyAlignment="1">
      <alignment horizontal="left" vertical="top" wrapText="1"/>
    </xf>
    <xf numFmtId="2" fontId="0" fillId="0"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1" fontId="0" fillId="5" borderId="1" xfId="0" applyNumberForma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3" xfId="0" applyFill="1" applyBorder="1" applyAlignment="1">
      <alignment horizontal="left" vertical="top" wrapText="1"/>
    </xf>
    <xf numFmtId="164" fontId="4"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3" fontId="0" fillId="4" borderId="1" xfId="0" applyNumberFormat="1" applyFill="1" applyBorder="1" applyAlignment="1">
      <alignment horizontal="center" vertical="top" wrapText="1"/>
    </xf>
    <xf numFmtId="0" fontId="9" fillId="2" borderId="1" xfId="0" applyFont="1" applyFill="1" applyBorder="1" applyAlignment="1">
      <alignment vertical="top" wrapText="1"/>
    </xf>
    <xf numFmtId="0" fontId="9" fillId="0" borderId="2" xfId="0"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center" wrapText="1"/>
    </xf>
    <xf numFmtId="2" fontId="0" fillId="4" borderId="1" xfId="0" applyNumberFormat="1" applyFill="1" applyBorder="1" applyAlignment="1">
      <alignment horizontal="center" vertical="top" wrapText="1"/>
    </xf>
    <xf numFmtId="0" fontId="0" fillId="0" borderId="2"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3" fontId="4" fillId="4" borderId="1" xfId="0" applyNumberFormat="1" applyFont="1" applyFill="1" applyBorder="1" applyAlignment="1">
      <alignment horizontal="center" vertical="top" wrapText="1"/>
    </xf>
    <xf numFmtId="3" fontId="0" fillId="0" borderId="1" xfId="0" applyNumberFormat="1" applyFill="1" applyBorder="1" applyAlignment="1">
      <alignment horizontal="center" vertical="top" wrapText="1"/>
    </xf>
    <xf numFmtId="0" fontId="2" fillId="0" borderId="0" xfId="0"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1" fontId="4" fillId="0" borderId="1" xfId="0" applyNumberFormat="1" applyFont="1" applyFill="1" applyBorder="1" applyAlignment="1">
      <alignment horizontal="center" vertical="top" wrapText="1"/>
    </xf>
    <xf numFmtId="0" fontId="2" fillId="0" borderId="0" xfId="0" applyFont="1" applyAlignment="1">
      <alignment horizontal="center"/>
    </xf>
    <xf numFmtId="0" fontId="1" fillId="0" borderId="0" xfId="0" applyFont="1" applyBorder="1" applyAlignment="1">
      <alignment horizontal="center" wrapText="1"/>
    </xf>
    <xf numFmtId="0" fontId="2" fillId="0" borderId="0" xfId="0" applyFont="1" applyAlignment="1">
      <alignment horizontal="center"/>
    </xf>
    <xf numFmtId="0" fontId="1" fillId="0" borderId="5" xfId="0" applyFont="1" applyBorder="1" applyAlignment="1">
      <alignment horizontal="center" vertical="center" wrapText="1"/>
    </xf>
    <xf numFmtId="0" fontId="0" fillId="3" borderId="5" xfId="0" applyFill="1" applyBorder="1"/>
    <xf numFmtId="2" fontId="0" fillId="3" borderId="5" xfId="0" applyNumberFormat="1" applyFill="1" applyBorder="1" applyAlignment="1">
      <alignment horizontal="center" vertical="top" wrapText="1"/>
    </xf>
    <xf numFmtId="3" fontId="0" fillId="0" borderId="5" xfId="0" applyNumberFormat="1" applyBorder="1" applyAlignment="1">
      <alignment horizontal="center" vertical="top" wrapText="1"/>
    </xf>
    <xf numFmtId="3" fontId="0" fillId="0" borderId="5" xfId="0" applyNumberFormat="1" applyFill="1" applyBorder="1" applyAlignment="1">
      <alignment horizontal="center" vertical="top" wrapText="1"/>
    </xf>
    <xf numFmtId="2" fontId="4" fillId="3" borderId="5" xfId="0" applyNumberFormat="1" applyFont="1" applyFill="1" applyBorder="1" applyAlignment="1">
      <alignment horizontal="center" vertical="top" wrapText="1"/>
    </xf>
    <xf numFmtId="1" fontId="0" fillId="3" borderId="5" xfId="0" applyNumberFormat="1" applyFill="1" applyBorder="1" applyAlignment="1">
      <alignment horizontal="center" vertical="top" wrapText="1"/>
    </xf>
    <xf numFmtId="3" fontId="4" fillId="2" borderId="5" xfId="0" applyNumberFormat="1" applyFont="1" applyFill="1" applyBorder="1" applyAlignment="1">
      <alignment horizontal="center" vertical="top" wrapText="1"/>
    </xf>
    <xf numFmtId="1" fontId="0" fillId="0" borderId="5" xfId="0" applyNumberFormat="1" applyFill="1" applyBorder="1" applyAlignment="1">
      <alignment horizontal="center" vertical="top" wrapText="1"/>
    </xf>
    <xf numFmtId="3" fontId="4" fillId="0" borderId="5" xfId="0" applyNumberFormat="1" applyFont="1" applyBorder="1" applyAlignment="1">
      <alignment horizontal="center" vertical="top" wrapText="1"/>
    </xf>
    <xf numFmtId="1" fontId="0" fillId="0" borderId="5" xfId="0" applyNumberFormat="1" applyBorder="1" applyAlignment="1">
      <alignment horizontal="center" vertical="top" wrapText="1"/>
    </xf>
    <xf numFmtId="1" fontId="4" fillId="0" borderId="5" xfId="0" applyNumberFormat="1" applyFont="1" applyBorder="1" applyAlignment="1">
      <alignment horizontal="center" vertical="top" wrapText="1"/>
    </xf>
    <xf numFmtId="3" fontId="3" fillId="0" borderId="5" xfId="0" applyNumberFormat="1" applyFont="1" applyBorder="1" applyAlignment="1">
      <alignment horizontal="center" vertical="top" wrapText="1"/>
    </xf>
    <xf numFmtId="3" fontId="4" fillId="4" borderId="5" xfId="0" applyNumberFormat="1" applyFont="1" applyFill="1" applyBorder="1" applyAlignment="1">
      <alignment horizontal="center" vertical="top" wrapText="1"/>
    </xf>
    <xf numFmtId="165" fontId="4" fillId="0" borderId="5" xfId="0" applyNumberFormat="1" applyFont="1" applyBorder="1" applyAlignment="1">
      <alignment horizontal="center" vertical="top" wrapText="1"/>
    </xf>
    <xf numFmtId="165" fontId="4" fillId="4" borderId="5" xfId="0" applyNumberFormat="1" applyFont="1" applyFill="1" applyBorder="1" applyAlignment="1">
      <alignment horizontal="center" vertical="top" wrapText="1"/>
    </xf>
    <xf numFmtId="1" fontId="4" fillId="0" borderId="5" xfId="0" applyNumberFormat="1" applyFont="1" applyFill="1" applyBorder="1" applyAlignment="1">
      <alignment horizontal="center" vertical="top" wrapText="1"/>
    </xf>
    <xf numFmtId="0" fontId="0" fillId="0" borderId="1" xfId="0" applyBorder="1" applyAlignment="1">
      <alignment horizontal="center" vertical="top"/>
    </xf>
    <xf numFmtId="2" fontId="0" fillId="0" borderId="1" xfId="0" applyNumberFormat="1" applyBorder="1" applyAlignment="1">
      <alignment horizontal="center" vertical="top"/>
    </xf>
    <xf numFmtId="16" fontId="1" fillId="0" borderId="1" xfId="0" applyNumberFormat="1" applyFont="1" applyBorder="1" applyAlignment="1">
      <alignment horizontal="center" vertical="top" wrapText="1"/>
    </xf>
    <xf numFmtId="14" fontId="4" fillId="0" borderId="1" xfId="0" applyNumberFormat="1" applyFont="1" applyFill="1" applyBorder="1" applyAlignment="1">
      <alignment horizontal="center" vertical="top" wrapText="1"/>
    </xf>
    <xf numFmtId="0" fontId="7" fillId="0" borderId="1" xfId="0" applyFont="1" applyFill="1" applyBorder="1" applyAlignment="1">
      <alignment horizontal="justify" vertical="top" wrapText="1"/>
    </xf>
    <xf numFmtId="16" fontId="0" fillId="0" borderId="1" xfId="0" applyNumberFormat="1" applyBorder="1" applyAlignment="1">
      <alignment horizontal="center" vertical="top" wrapText="1"/>
    </xf>
    <xf numFmtId="0" fontId="0" fillId="0" borderId="1" xfId="0" applyFont="1" applyBorder="1" applyAlignment="1">
      <alignment horizontal="justify" vertical="top" wrapText="1"/>
    </xf>
    <xf numFmtId="0" fontId="7" fillId="0" borderId="1" xfId="0" applyFont="1" applyFill="1" applyBorder="1" applyAlignment="1">
      <alignment horizontal="center" vertical="top" wrapText="1"/>
    </xf>
    <xf numFmtId="0" fontId="0" fillId="0" borderId="0" xfId="0" applyAlignment="1">
      <alignment wrapText="1"/>
    </xf>
    <xf numFmtId="0" fontId="1" fillId="0" borderId="1" xfId="0" applyFont="1" applyBorder="1" applyAlignment="1">
      <alignment wrapText="1"/>
    </xf>
    <xf numFmtId="0" fontId="0" fillId="0" borderId="1" xfId="0" applyFill="1" applyBorder="1" applyAlignment="1">
      <alignment horizontal="justify" vertical="top"/>
    </xf>
    <xf numFmtId="0" fontId="0" fillId="0" borderId="1" xfId="0" applyBorder="1" applyAlignment="1">
      <alignment horizontal="justify" vertical="top"/>
    </xf>
    <xf numFmtId="0" fontId="1" fillId="0" borderId="1" xfId="0" applyFont="1" applyBorder="1" applyAlignment="1">
      <alignment horizontal="justify" vertical="top"/>
    </xf>
    <xf numFmtId="0" fontId="0" fillId="0" borderId="1" xfId="0" applyFont="1" applyBorder="1" applyAlignment="1">
      <alignment horizontal="justify" vertical="top"/>
    </xf>
    <xf numFmtId="0" fontId="4" fillId="0" borderId="3" xfId="0" applyFont="1" applyBorder="1" applyAlignment="1">
      <alignment horizontal="center" vertical="top" wrapText="1"/>
    </xf>
    <xf numFmtId="0" fontId="4" fillId="0" borderId="3" xfId="0" applyFont="1" applyBorder="1" applyAlignment="1">
      <alignment horizontal="justify" vertical="top" wrapText="1"/>
    </xf>
    <xf numFmtId="0" fontId="4" fillId="0" borderId="3" xfId="0" applyFont="1" applyFill="1" applyBorder="1" applyAlignment="1">
      <alignment horizontal="center" vertical="top" wrapText="1"/>
    </xf>
    <xf numFmtId="164" fontId="4" fillId="0" borderId="3" xfId="0" applyNumberFormat="1" applyFont="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justify" vertical="top" wrapText="1"/>
    </xf>
    <xf numFmtId="2" fontId="4" fillId="0" borderId="0" xfId="0" applyNumberFormat="1" applyFont="1" applyFill="1" applyBorder="1" applyAlignment="1" applyProtection="1">
      <alignment horizontal="center" vertical="top" wrapText="1"/>
      <protection hidden="1"/>
    </xf>
    <xf numFmtId="0" fontId="0" fillId="0" borderId="0" xfId="0" applyBorder="1" applyAlignment="1">
      <alignment horizontal="center" vertical="top"/>
    </xf>
    <xf numFmtId="0" fontId="0" fillId="0" borderId="0" xfId="0" applyBorder="1"/>
    <xf numFmtId="0" fontId="0" fillId="0" borderId="0" xfId="0" applyFill="1" applyBorder="1"/>
    <xf numFmtId="164" fontId="0" fillId="0" borderId="0" xfId="0" applyNumberForma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justify" vertical="top" wrapText="1"/>
    </xf>
    <xf numFmtId="0" fontId="0" fillId="0" borderId="0" xfId="0"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164" fontId="0" fillId="0" borderId="0" xfId="0" applyNumberForma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justify" vertical="top" wrapText="1"/>
    </xf>
    <xf numFmtId="2" fontId="4" fillId="0" borderId="0" xfId="0" applyNumberFormat="1" applyFont="1" applyBorder="1" applyAlignment="1" applyProtection="1">
      <alignment horizontal="center" vertical="top" wrapText="1"/>
      <protection hidden="1"/>
    </xf>
    <xf numFmtId="14" fontId="7" fillId="0" borderId="1" xfId="0" applyNumberFormat="1" applyFont="1" applyFill="1" applyBorder="1" applyAlignment="1">
      <alignment horizontal="center" vertical="top" wrapText="1"/>
    </xf>
    <xf numFmtId="2" fontId="0" fillId="0" borderId="1" xfId="0" applyNumberFormat="1" applyFill="1" applyBorder="1" applyAlignment="1">
      <alignment horizontal="center" vertical="top"/>
    </xf>
    <xf numFmtId="0" fontId="0" fillId="6" borderId="1" xfId="0" applyFill="1" applyBorder="1" applyAlignment="1">
      <alignment horizontal="center" vertical="top" wrapText="1"/>
    </xf>
    <xf numFmtId="0" fontId="0" fillId="6" borderId="1" xfId="0" applyFill="1" applyBorder="1" applyAlignment="1">
      <alignment horizontal="justify" vertical="top" wrapText="1"/>
    </xf>
    <xf numFmtId="2" fontId="4" fillId="6" borderId="1" xfId="0" applyNumberFormat="1" applyFont="1" applyFill="1" applyBorder="1" applyAlignment="1" applyProtection="1">
      <alignment horizontal="center" vertical="top" wrapText="1"/>
      <protection hidden="1"/>
    </xf>
    <xf numFmtId="2" fontId="0" fillId="6" borderId="1" xfId="0" applyNumberFormat="1" applyFill="1" applyBorder="1" applyAlignment="1">
      <alignment horizontal="center" vertical="top"/>
    </xf>
    <xf numFmtId="0" fontId="0" fillId="6" borderId="0" xfId="0" applyFill="1"/>
    <xf numFmtId="0" fontId="1" fillId="6" borderId="1" xfId="0" applyFont="1" applyFill="1" applyBorder="1" applyAlignment="1">
      <alignment horizontal="center" vertical="top" wrapText="1"/>
    </xf>
    <xf numFmtId="0" fontId="1" fillId="6" borderId="1" xfId="0" applyFont="1" applyFill="1" applyBorder="1" applyAlignment="1">
      <alignment horizontal="justify" vertical="top" wrapText="1"/>
    </xf>
    <xf numFmtId="2" fontId="0" fillId="6" borderId="1" xfId="0" applyNumberFormat="1" applyFill="1" applyBorder="1" applyAlignment="1" applyProtection="1">
      <alignment horizontal="center" vertical="top" wrapText="1"/>
      <protection hidden="1"/>
    </xf>
    <xf numFmtId="0" fontId="0" fillId="6" borderId="1" xfId="0" applyFill="1" applyBorder="1"/>
    <xf numFmtId="0" fontId="4" fillId="0" borderId="1" xfId="0" applyFont="1" applyFill="1" applyBorder="1" applyAlignment="1">
      <alignment horizontal="center" vertical="top"/>
    </xf>
    <xf numFmtId="2" fontId="0" fillId="0" borderId="0" xfId="0" applyNumberFormat="1" applyFill="1" applyBorder="1" applyAlignment="1">
      <alignment horizontal="center" vertical="top" wrapText="1"/>
    </xf>
    <xf numFmtId="4" fontId="0" fillId="0" borderId="1" xfId="0" applyNumberFormat="1" applyFill="1" applyBorder="1" applyAlignment="1" applyProtection="1">
      <alignment horizontal="center" vertical="top" wrapText="1"/>
      <protection hidden="1"/>
    </xf>
    <xf numFmtId="2" fontId="0" fillId="3" borderId="8" xfId="0" applyNumberFormat="1" applyFill="1" applyBorder="1" applyAlignment="1">
      <alignment horizontal="center" vertical="top" wrapText="1"/>
    </xf>
    <xf numFmtId="2" fontId="0" fillId="2" borderId="1" xfId="0" applyNumberFormat="1" applyFill="1" applyBorder="1" applyAlignment="1">
      <alignment horizontal="center" vertical="top"/>
    </xf>
    <xf numFmtId="0" fontId="0" fillId="0" borderId="1" xfId="0" applyFill="1" applyBorder="1" applyAlignment="1">
      <alignment wrapText="1"/>
    </xf>
    <xf numFmtId="0" fontId="4" fillId="0" borderId="1" xfId="0" applyFont="1" applyFill="1" applyBorder="1" applyAlignment="1">
      <alignment horizontal="justify" vertical="top"/>
    </xf>
    <xf numFmtId="0" fontId="1" fillId="0" borderId="1"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ill="1" applyBorder="1" applyAlignment="1" applyProtection="1">
      <alignment horizontal="left" vertical="top" wrapText="1"/>
      <protection hidden="1"/>
    </xf>
    <xf numFmtId="0" fontId="1" fillId="0" borderId="0" xfId="0" applyFont="1" applyBorder="1" applyAlignment="1">
      <alignment horizont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center"/>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0" borderId="1" xfId="0" applyFont="1" applyBorder="1" applyAlignment="1">
      <alignment horizont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14"/>
  <sheetViews>
    <sheetView tabSelected="1" workbookViewId="0">
      <pane xSplit="2" ySplit="8" topLeftCell="C160" activePane="bottomRight" state="frozen"/>
      <selection pane="topRight" activeCell="C1" sqref="C1"/>
      <selection pane="bottomLeft" activeCell="A9" sqref="A9"/>
      <selection pane="bottomRight" activeCell="K171" sqref="K171"/>
    </sheetView>
  </sheetViews>
  <sheetFormatPr defaultRowHeight="15" x14ac:dyDescent="0.25"/>
  <cols>
    <col min="1" max="1" width="10.140625" bestFit="1" customWidth="1"/>
    <col min="2" max="2" width="75.140625" customWidth="1"/>
    <col min="3" max="3" width="16.140625" customWidth="1"/>
    <col min="4" max="6" width="14" customWidth="1"/>
    <col min="7" max="7" width="15.5703125" customWidth="1"/>
    <col min="8" max="8" width="13.140625" customWidth="1"/>
  </cols>
  <sheetData>
    <row r="3" spans="1:8" ht="18.75" x14ac:dyDescent="0.3">
      <c r="A3" s="258" t="s">
        <v>0</v>
      </c>
      <c r="B3" s="258"/>
      <c r="C3" s="258"/>
      <c r="D3" s="258"/>
      <c r="E3" s="258"/>
      <c r="F3" s="258"/>
    </row>
    <row r="4" spans="1:8" ht="18.75" x14ac:dyDescent="0.3">
      <c r="A4" s="258" t="s">
        <v>1</v>
      </c>
      <c r="B4" s="258"/>
      <c r="C4" s="258"/>
      <c r="D4" s="258"/>
      <c r="E4" s="258"/>
      <c r="F4" s="258"/>
    </row>
    <row r="5" spans="1:8" x14ac:dyDescent="0.25">
      <c r="A5" s="1"/>
      <c r="B5" s="1"/>
      <c r="C5" s="1"/>
      <c r="D5" s="1"/>
      <c r="E5" s="1"/>
      <c r="F5" s="1"/>
    </row>
    <row r="6" spans="1:8" ht="45" x14ac:dyDescent="0.25">
      <c r="A6" s="4" t="s">
        <v>6</v>
      </c>
      <c r="B6" s="4" t="s">
        <v>431</v>
      </c>
      <c r="C6" s="5" t="s">
        <v>11</v>
      </c>
      <c r="D6" s="5" t="s">
        <v>1622</v>
      </c>
      <c r="E6" s="5" t="s">
        <v>1623</v>
      </c>
      <c r="F6" s="5" t="s">
        <v>1640</v>
      </c>
      <c r="G6" s="5" t="s">
        <v>1724</v>
      </c>
      <c r="H6" s="5" t="s">
        <v>1725</v>
      </c>
    </row>
    <row r="7" spans="1:8" x14ac:dyDescent="0.25">
      <c r="A7" s="260" t="s">
        <v>3</v>
      </c>
      <c r="B7" s="261"/>
      <c r="C7" s="261"/>
      <c r="D7" s="261"/>
      <c r="E7" s="261"/>
      <c r="F7" s="261"/>
      <c r="G7" s="261"/>
      <c r="H7" s="262"/>
    </row>
    <row r="8" spans="1:8" x14ac:dyDescent="0.25">
      <c r="A8" s="260" t="s">
        <v>4</v>
      </c>
      <c r="B8" s="261"/>
      <c r="C8" s="261"/>
      <c r="D8" s="261"/>
      <c r="E8" s="261"/>
      <c r="F8" s="261"/>
      <c r="G8" s="261"/>
      <c r="H8" s="262"/>
    </row>
    <row r="9" spans="1:8" ht="30" x14ac:dyDescent="0.25">
      <c r="A9" s="10" t="s">
        <v>7</v>
      </c>
      <c r="B9" s="34" t="s">
        <v>5</v>
      </c>
      <c r="C9" s="8"/>
      <c r="D9" s="8"/>
      <c r="E9" s="8"/>
      <c r="F9" s="8"/>
      <c r="G9" s="8"/>
      <c r="H9" s="8"/>
    </row>
    <row r="10" spans="1:8" ht="135" x14ac:dyDescent="0.25">
      <c r="A10" s="6" t="s">
        <v>2</v>
      </c>
      <c r="B10" s="35" t="s">
        <v>1726</v>
      </c>
      <c r="C10" s="6"/>
      <c r="D10" s="130">
        <v>97.586206896551715</v>
      </c>
      <c r="E10" s="130">
        <v>99.765258215962433</v>
      </c>
      <c r="F10" s="130">
        <v>100</v>
      </c>
      <c r="G10" s="130">
        <v>100</v>
      </c>
      <c r="H10" s="250">
        <v>100</v>
      </c>
    </row>
    <row r="11" spans="1:8" x14ac:dyDescent="0.25">
      <c r="A11" s="13"/>
      <c r="B11" s="81" t="s">
        <v>1727</v>
      </c>
      <c r="C11" s="13" t="s">
        <v>9</v>
      </c>
      <c r="D11" s="130">
        <v>97.586206896551715</v>
      </c>
      <c r="E11" s="130">
        <v>99.765258215962433</v>
      </c>
      <c r="F11" s="130">
        <v>100</v>
      </c>
      <c r="G11" s="130">
        <v>100</v>
      </c>
      <c r="H11" s="205">
        <v>100</v>
      </c>
    </row>
    <row r="12" spans="1:8" x14ac:dyDescent="0.25">
      <c r="A12" s="13"/>
      <c r="B12" s="81" t="s">
        <v>1728</v>
      </c>
      <c r="C12" s="13" t="s">
        <v>9</v>
      </c>
      <c r="D12" s="130">
        <v>93.1</v>
      </c>
      <c r="E12" s="130">
        <v>98</v>
      </c>
      <c r="F12" s="130">
        <v>99.1</v>
      </c>
      <c r="G12" s="130">
        <v>99.1</v>
      </c>
      <c r="H12" s="205">
        <v>99.1</v>
      </c>
    </row>
    <row r="13" spans="1:8" x14ac:dyDescent="0.25">
      <c r="A13" s="13"/>
      <c r="B13" s="81" t="s">
        <v>1729</v>
      </c>
      <c r="C13" s="13" t="s">
        <v>9</v>
      </c>
      <c r="D13" s="130">
        <v>97.586206896551715</v>
      </c>
      <c r="E13" s="130">
        <v>99.765258215962433</v>
      </c>
      <c r="F13" s="130">
        <v>100</v>
      </c>
      <c r="G13" s="130">
        <v>100</v>
      </c>
      <c r="H13" s="205">
        <v>100</v>
      </c>
    </row>
    <row r="14" spans="1:8" ht="75" x14ac:dyDescent="0.25">
      <c r="A14" s="6" t="s">
        <v>19</v>
      </c>
      <c r="B14" s="35" t="s">
        <v>1730</v>
      </c>
      <c r="C14" s="6"/>
      <c r="D14" s="130">
        <v>54.803149606299215</v>
      </c>
      <c r="E14" s="130">
        <v>56.358974358974358</v>
      </c>
      <c r="F14" s="130">
        <v>55.764214919144493</v>
      </c>
      <c r="G14" s="130">
        <v>54.395036194415717</v>
      </c>
      <c r="H14" s="240">
        <v>57.06</v>
      </c>
    </row>
    <row r="15" spans="1:8" x14ac:dyDescent="0.25">
      <c r="A15" s="6"/>
      <c r="B15" s="81" t="s">
        <v>1727</v>
      </c>
      <c r="C15" s="6" t="s">
        <v>9</v>
      </c>
      <c r="D15" s="82">
        <v>54.803149606299215</v>
      </c>
      <c r="E15" s="82">
        <v>56.358974358974358</v>
      </c>
      <c r="F15" s="82">
        <v>55.764214919144493</v>
      </c>
      <c r="G15" s="82">
        <v>54.395036194415717</v>
      </c>
      <c r="H15" s="206">
        <v>57.06</v>
      </c>
    </row>
    <row r="16" spans="1:8" x14ac:dyDescent="0.25">
      <c r="A16" s="6"/>
      <c r="B16" s="81" t="s">
        <v>1728</v>
      </c>
      <c r="C16" s="6" t="s">
        <v>9</v>
      </c>
      <c r="D16" s="82"/>
      <c r="E16" s="82"/>
      <c r="F16" s="82"/>
      <c r="G16" s="82"/>
      <c r="H16" s="206">
        <v>34.799999999999997</v>
      </c>
    </row>
    <row r="17" spans="1:8" x14ac:dyDescent="0.25">
      <c r="A17" s="6"/>
      <c r="B17" s="81" t="s">
        <v>1729</v>
      </c>
      <c r="C17" s="6" t="s">
        <v>9</v>
      </c>
      <c r="D17" s="82"/>
      <c r="E17" s="82"/>
      <c r="F17" s="82"/>
      <c r="G17" s="82"/>
      <c r="H17" s="206">
        <v>70.44</v>
      </c>
    </row>
    <row r="18" spans="1:8" ht="90" hidden="1" x14ac:dyDescent="0.25">
      <c r="A18" s="6" t="s">
        <v>25</v>
      </c>
      <c r="B18" s="35" t="s">
        <v>1731</v>
      </c>
      <c r="C18" s="6" t="s">
        <v>9</v>
      </c>
      <c r="D18" s="82"/>
      <c r="E18" s="82"/>
      <c r="F18" s="82"/>
      <c r="G18" s="82"/>
      <c r="H18" s="206"/>
    </row>
    <row r="19" spans="1:8" s="245" customFormat="1" ht="45" hidden="1" x14ac:dyDescent="0.25">
      <c r="A19" s="241" t="s">
        <v>1732</v>
      </c>
      <c r="B19" s="242" t="s">
        <v>1733</v>
      </c>
      <c r="C19" s="241"/>
      <c r="D19" s="243"/>
      <c r="E19" s="243"/>
      <c r="F19" s="243"/>
      <c r="G19" s="243"/>
      <c r="H19" s="244"/>
    </row>
    <row r="20" spans="1:8" s="245" customFormat="1" hidden="1" x14ac:dyDescent="0.25">
      <c r="A20" s="241"/>
      <c r="B20" s="242" t="s">
        <v>1734</v>
      </c>
      <c r="C20" s="241" t="s">
        <v>1131</v>
      </c>
      <c r="D20" s="243"/>
      <c r="E20" s="243"/>
      <c r="F20" s="243"/>
      <c r="G20" s="243"/>
      <c r="H20" s="244"/>
    </row>
    <row r="21" spans="1:8" s="245" customFormat="1" hidden="1" x14ac:dyDescent="0.25">
      <c r="A21" s="241"/>
      <c r="B21" s="242" t="s">
        <v>1735</v>
      </c>
      <c r="C21" s="241" t="s">
        <v>1131</v>
      </c>
      <c r="D21" s="243"/>
      <c r="E21" s="243"/>
      <c r="F21" s="243"/>
      <c r="G21" s="243"/>
      <c r="H21" s="244"/>
    </row>
    <row r="22" spans="1:8" s="245" customFormat="1" hidden="1" x14ac:dyDescent="0.25">
      <c r="A22" s="241"/>
      <c r="B22" s="242" t="s">
        <v>1737</v>
      </c>
      <c r="C22" s="241" t="s">
        <v>1131</v>
      </c>
      <c r="D22" s="243"/>
      <c r="E22" s="243"/>
      <c r="F22" s="243"/>
      <c r="G22" s="243"/>
      <c r="H22" s="244"/>
    </row>
    <row r="23" spans="1:8" s="245" customFormat="1" hidden="1" x14ac:dyDescent="0.25">
      <c r="A23" s="241"/>
      <c r="B23" s="242" t="s">
        <v>1736</v>
      </c>
      <c r="C23" s="241" t="s">
        <v>1131</v>
      </c>
      <c r="D23" s="243"/>
      <c r="E23" s="243"/>
      <c r="F23" s="243"/>
      <c r="G23" s="243"/>
      <c r="H23" s="244"/>
    </row>
    <row r="24" spans="1:8" s="245" customFormat="1" hidden="1" x14ac:dyDescent="0.25">
      <c r="A24" s="241"/>
      <c r="B24" s="242" t="s">
        <v>1738</v>
      </c>
      <c r="C24" s="241" t="s">
        <v>1131</v>
      </c>
      <c r="D24" s="243"/>
      <c r="E24" s="243"/>
      <c r="F24" s="243"/>
      <c r="G24" s="243"/>
      <c r="H24" s="244"/>
    </row>
    <row r="25" spans="1:8" s="245" customFormat="1" ht="45" hidden="1" x14ac:dyDescent="0.25">
      <c r="A25" s="241" t="s">
        <v>2179</v>
      </c>
      <c r="B25" s="242" t="s">
        <v>1733</v>
      </c>
      <c r="C25" s="241"/>
      <c r="D25" s="243"/>
      <c r="E25" s="243"/>
      <c r="F25" s="243"/>
      <c r="G25" s="243"/>
      <c r="H25" s="244"/>
    </row>
    <row r="26" spans="1:8" s="245" customFormat="1" hidden="1" x14ac:dyDescent="0.25">
      <c r="A26" s="241"/>
      <c r="B26" s="242" t="s">
        <v>1740</v>
      </c>
      <c r="C26" s="241" t="s">
        <v>1131</v>
      </c>
      <c r="D26" s="243"/>
      <c r="E26" s="243"/>
      <c r="F26" s="243"/>
      <c r="G26" s="243"/>
      <c r="H26" s="244"/>
    </row>
    <row r="27" spans="1:8" s="245" customFormat="1" hidden="1" x14ac:dyDescent="0.25">
      <c r="A27" s="241"/>
      <c r="B27" s="242" t="s">
        <v>1739</v>
      </c>
      <c r="C27" s="241" t="s">
        <v>1131</v>
      </c>
      <c r="D27" s="243"/>
      <c r="E27" s="243"/>
      <c r="F27" s="243"/>
      <c r="G27" s="243"/>
      <c r="H27" s="244"/>
    </row>
    <row r="28" spans="1:8" s="245" customFormat="1" ht="30" hidden="1" x14ac:dyDescent="0.25">
      <c r="A28" s="246" t="s">
        <v>30</v>
      </c>
      <c r="B28" s="247" t="s">
        <v>29</v>
      </c>
      <c r="C28" s="241"/>
      <c r="D28" s="248"/>
      <c r="E28" s="248"/>
      <c r="F28" s="248"/>
      <c r="G28" s="248"/>
      <c r="H28" s="244"/>
    </row>
    <row r="29" spans="1:8" s="245" customFormat="1" ht="60" hidden="1" x14ac:dyDescent="0.25">
      <c r="A29" s="241" t="s">
        <v>31</v>
      </c>
      <c r="B29" s="242" t="s">
        <v>2180</v>
      </c>
      <c r="C29" s="241"/>
      <c r="D29" s="248"/>
      <c r="E29" s="248"/>
      <c r="F29" s="248"/>
      <c r="G29" s="248"/>
      <c r="H29" s="244"/>
    </row>
    <row r="30" spans="1:8" s="245" customFormat="1" hidden="1" x14ac:dyDescent="0.25">
      <c r="A30" s="241"/>
      <c r="B30" s="242" t="s">
        <v>1734</v>
      </c>
      <c r="C30" s="241" t="s">
        <v>9</v>
      </c>
      <c r="D30" s="243"/>
      <c r="E30" s="243"/>
      <c r="F30" s="243"/>
      <c r="G30" s="243"/>
      <c r="H30" s="244"/>
    </row>
    <row r="31" spans="1:8" s="245" customFormat="1" hidden="1" x14ac:dyDescent="0.25">
      <c r="A31" s="241"/>
      <c r="B31" s="242" t="s">
        <v>1735</v>
      </c>
      <c r="C31" s="241" t="s">
        <v>9</v>
      </c>
      <c r="D31" s="243"/>
      <c r="E31" s="243"/>
      <c r="F31" s="243"/>
      <c r="G31" s="243"/>
      <c r="H31" s="244"/>
    </row>
    <row r="32" spans="1:8" s="245" customFormat="1" hidden="1" x14ac:dyDescent="0.25">
      <c r="A32" s="241"/>
      <c r="B32" s="242" t="s">
        <v>1737</v>
      </c>
      <c r="C32" s="241" t="s">
        <v>9</v>
      </c>
      <c r="D32" s="243"/>
      <c r="E32" s="243"/>
      <c r="F32" s="243"/>
      <c r="G32" s="243"/>
      <c r="H32" s="244"/>
    </row>
    <row r="33" spans="1:8" s="245" customFormat="1" hidden="1" x14ac:dyDescent="0.25">
      <c r="A33" s="241"/>
      <c r="B33" s="242" t="s">
        <v>1736</v>
      </c>
      <c r="C33" s="241" t="s">
        <v>9</v>
      </c>
      <c r="D33" s="243"/>
      <c r="E33" s="243"/>
      <c r="F33" s="243"/>
      <c r="G33" s="243"/>
      <c r="H33" s="244"/>
    </row>
    <row r="34" spans="1:8" s="245" customFormat="1" hidden="1" x14ac:dyDescent="0.25">
      <c r="A34" s="241"/>
      <c r="B34" s="242" t="s">
        <v>1741</v>
      </c>
      <c r="C34" s="241" t="s">
        <v>9</v>
      </c>
      <c r="D34" s="243"/>
      <c r="E34" s="243"/>
      <c r="F34" s="243"/>
      <c r="G34" s="243"/>
      <c r="H34" s="244"/>
    </row>
    <row r="35" spans="1:8" ht="30" x14ac:dyDescent="0.25">
      <c r="A35" s="10" t="s">
        <v>36</v>
      </c>
      <c r="B35" s="34" t="s">
        <v>35</v>
      </c>
      <c r="C35" s="8"/>
      <c r="D35" s="74"/>
      <c r="E35" s="74"/>
      <c r="F35" s="74"/>
      <c r="G35" s="74"/>
      <c r="H35" s="206"/>
    </row>
    <row r="36" spans="1:8" ht="60" x14ac:dyDescent="0.25">
      <c r="A36" s="6" t="s">
        <v>39</v>
      </c>
      <c r="B36" s="35" t="s">
        <v>1742</v>
      </c>
      <c r="C36" s="6" t="s">
        <v>1131</v>
      </c>
      <c r="D36" s="82">
        <v>7.2</v>
      </c>
      <c r="E36" s="82">
        <v>7.0903225806451609</v>
      </c>
      <c r="F36" s="82">
        <v>7.6906474820143886</v>
      </c>
      <c r="G36" s="82">
        <v>7.3566433566433567</v>
      </c>
      <c r="H36" s="206">
        <v>7.41</v>
      </c>
    </row>
    <row r="37" spans="1:8" ht="75" x14ac:dyDescent="0.25">
      <c r="A37" s="90" t="s">
        <v>43</v>
      </c>
      <c r="B37" s="91" t="s">
        <v>1743</v>
      </c>
      <c r="C37" s="90"/>
      <c r="D37" s="82"/>
      <c r="E37" s="82"/>
      <c r="F37" s="82"/>
      <c r="G37" s="82"/>
      <c r="H37" s="206"/>
    </row>
    <row r="38" spans="1:8" x14ac:dyDescent="0.25">
      <c r="A38" s="13"/>
      <c r="B38" s="81" t="s">
        <v>1744</v>
      </c>
      <c r="C38" s="13" t="s">
        <v>9</v>
      </c>
      <c r="D38" s="130"/>
      <c r="E38" s="130"/>
      <c r="F38" s="130"/>
      <c r="G38" s="130"/>
      <c r="H38" s="206">
        <v>77.400000000000006</v>
      </c>
    </row>
    <row r="39" spans="1:8" x14ac:dyDescent="0.25">
      <c r="A39" s="13"/>
      <c r="B39" s="81" t="s">
        <v>2194</v>
      </c>
      <c r="C39" s="13" t="s">
        <v>9</v>
      </c>
      <c r="D39" s="130"/>
      <c r="E39" s="130"/>
      <c r="F39" s="130"/>
      <c r="G39" s="130"/>
      <c r="H39" s="206">
        <v>1.37</v>
      </c>
    </row>
    <row r="40" spans="1:8" x14ac:dyDescent="0.25">
      <c r="A40" s="13"/>
      <c r="B40" s="81" t="s">
        <v>1745</v>
      </c>
      <c r="C40" s="13" t="s">
        <v>9</v>
      </c>
      <c r="D40" s="130"/>
      <c r="E40" s="130"/>
      <c r="F40" s="130"/>
      <c r="G40" s="130"/>
      <c r="H40" s="206">
        <v>5.48</v>
      </c>
    </row>
    <row r="41" spans="1:8" x14ac:dyDescent="0.25">
      <c r="A41" s="13"/>
      <c r="B41" s="81" t="s">
        <v>1746</v>
      </c>
      <c r="C41" s="13" t="s">
        <v>9</v>
      </c>
      <c r="D41" s="130"/>
      <c r="E41" s="130"/>
      <c r="F41" s="130"/>
      <c r="G41" s="130"/>
      <c r="H41" s="206">
        <v>5.48</v>
      </c>
    </row>
    <row r="42" spans="1:8" x14ac:dyDescent="0.25">
      <c r="A42" s="13"/>
      <c r="B42" s="81" t="s">
        <v>1747</v>
      </c>
      <c r="C42" s="13" t="s">
        <v>9</v>
      </c>
      <c r="D42" s="130"/>
      <c r="E42" s="130"/>
      <c r="F42" s="130"/>
      <c r="G42" s="130"/>
      <c r="H42" s="206">
        <v>6.85</v>
      </c>
    </row>
    <row r="43" spans="1:8" x14ac:dyDescent="0.25">
      <c r="A43" s="13"/>
      <c r="B43" s="81" t="s">
        <v>1748</v>
      </c>
      <c r="C43" s="13" t="s">
        <v>9</v>
      </c>
      <c r="D43" s="130"/>
      <c r="E43" s="130"/>
      <c r="F43" s="130"/>
      <c r="G43" s="130"/>
      <c r="H43" s="206"/>
    </row>
    <row r="44" spans="1:8" x14ac:dyDescent="0.25">
      <c r="A44" s="13"/>
      <c r="B44" s="81" t="s">
        <v>1749</v>
      </c>
      <c r="C44" s="13" t="s">
        <v>9</v>
      </c>
      <c r="D44" s="130"/>
      <c r="E44" s="130"/>
      <c r="F44" s="130"/>
      <c r="G44" s="130"/>
      <c r="H44" s="206">
        <v>1.37</v>
      </c>
    </row>
    <row r="45" spans="1:8" x14ac:dyDescent="0.25">
      <c r="A45" s="13"/>
      <c r="B45" s="81" t="s">
        <v>1750</v>
      </c>
      <c r="C45" s="13" t="s">
        <v>9</v>
      </c>
      <c r="D45" s="130"/>
      <c r="E45" s="130"/>
      <c r="F45" s="130"/>
      <c r="G45" s="130"/>
      <c r="H45" s="206"/>
    </row>
    <row r="46" spans="1:8" x14ac:dyDescent="0.25">
      <c r="A46" s="13"/>
      <c r="B46" s="81" t="s">
        <v>1751</v>
      </c>
      <c r="C46" s="13" t="s">
        <v>9</v>
      </c>
      <c r="D46" s="130"/>
      <c r="E46" s="130"/>
      <c r="F46" s="130"/>
      <c r="G46" s="130"/>
      <c r="H46" s="206"/>
    </row>
    <row r="47" spans="1:8" x14ac:dyDescent="0.25">
      <c r="A47" s="13"/>
      <c r="B47" s="81" t="s">
        <v>1752</v>
      </c>
      <c r="C47" s="13" t="s">
        <v>9</v>
      </c>
      <c r="D47" s="130"/>
      <c r="E47" s="130"/>
      <c r="F47" s="130"/>
      <c r="G47" s="130"/>
      <c r="H47" s="206"/>
    </row>
    <row r="48" spans="1:8" ht="60" x14ac:dyDescent="0.25">
      <c r="A48" s="90" t="s">
        <v>1753</v>
      </c>
      <c r="B48" s="91" t="s">
        <v>1754</v>
      </c>
      <c r="C48" s="90" t="s">
        <v>9</v>
      </c>
      <c r="D48" s="130">
        <v>76.731142858085306</v>
      </c>
      <c r="E48" s="130">
        <v>81.261004814045208</v>
      </c>
      <c r="F48" s="130">
        <v>82.652850648149538</v>
      </c>
      <c r="G48" s="130">
        <v>82.138817093210292</v>
      </c>
      <c r="H48" s="240">
        <v>84.15545171336133</v>
      </c>
    </row>
    <row r="49" spans="1:8" ht="30" x14ac:dyDescent="0.25">
      <c r="A49" s="10" t="s">
        <v>54</v>
      </c>
      <c r="B49" s="34" t="s">
        <v>53</v>
      </c>
      <c r="C49" s="6"/>
      <c r="D49" s="74"/>
      <c r="E49" s="74"/>
      <c r="F49" s="74"/>
      <c r="G49" s="74"/>
      <c r="H49" s="206"/>
    </row>
    <row r="50" spans="1:8" ht="30" x14ac:dyDescent="0.25">
      <c r="A50" s="13" t="s">
        <v>56</v>
      </c>
      <c r="B50" s="81" t="s">
        <v>2181</v>
      </c>
      <c r="C50" s="13" t="s">
        <v>1322</v>
      </c>
      <c r="D50" s="114">
        <v>13.243295019157088</v>
      </c>
      <c r="E50" s="114">
        <v>14.285714285714286</v>
      </c>
      <c r="F50" s="114">
        <v>11.462114125350794</v>
      </c>
      <c r="G50" s="114">
        <v>11.97148288973384</v>
      </c>
      <c r="H50" s="240">
        <v>12.198706099815157</v>
      </c>
    </row>
    <row r="51" spans="1:8" ht="45" x14ac:dyDescent="0.25">
      <c r="A51" s="6" t="s">
        <v>62</v>
      </c>
      <c r="B51" s="35" t="s">
        <v>1755</v>
      </c>
      <c r="C51" s="6" t="s">
        <v>9</v>
      </c>
      <c r="D51" s="114">
        <v>82.666666666666671</v>
      </c>
      <c r="E51" s="114">
        <v>82.666666666666671</v>
      </c>
      <c r="F51" s="114">
        <v>88.888888888888886</v>
      </c>
      <c r="G51" s="114">
        <v>86.666666666666671</v>
      </c>
      <c r="H51" s="240">
        <v>86.666666666666671</v>
      </c>
    </row>
    <row r="52" spans="1:8" ht="30" x14ac:dyDescent="0.25">
      <c r="A52" s="13" t="s">
        <v>77</v>
      </c>
      <c r="B52" s="81" t="s">
        <v>2182</v>
      </c>
      <c r="C52" s="13" t="s">
        <v>9</v>
      </c>
      <c r="D52" s="130">
        <v>28.000000000000004</v>
      </c>
      <c r="E52" s="130">
        <v>44</v>
      </c>
      <c r="F52" s="130">
        <v>33.333333333333329</v>
      </c>
      <c r="G52" s="130">
        <v>33.333333333333329</v>
      </c>
      <c r="H52" s="240">
        <v>33.333333333333329</v>
      </c>
    </row>
    <row r="53" spans="1:8" ht="30.75" customHeight="1" x14ac:dyDescent="0.25">
      <c r="A53" s="13" t="s">
        <v>81</v>
      </c>
      <c r="B53" s="81" t="s">
        <v>2183</v>
      </c>
      <c r="C53" s="13" t="s">
        <v>1323</v>
      </c>
      <c r="D53" s="130">
        <v>0.23501762632197415</v>
      </c>
      <c r="E53" s="130">
        <v>0</v>
      </c>
      <c r="F53" s="130">
        <v>0</v>
      </c>
      <c r="G53" s="130">
        <v>0</v>
      </c>
      <c r="H53" s="240">
        <v>0</v>
      </c>
    </row>
    <row r="54" spans="1:8" ht="30" x14ac:dyDescent="0.25">
      <c r="A54" s="122" t="s">
        <v>92</v>
      </c>
      <c r="B54" s="123" t="s">
        <v>91</v>
      </c>
      <c r="C54" s="108"/>
      <c r="D54" s="114"/>
      <c r="E54" s="114"/>
      <c r="F54" s="114"/>
      <c r="G54" s="114"/>
      <c r="H54" s="206"/>
    </row>
    <row r="55" spans="1:8" ht="60" x14ac:dyDescent="0.25">
      <c r="A55" s="13" t="s">
        <v>94</v>
      </c>
      <c r="B55" s="81" t="s">
        <v>1756</v>
      </c>
      <c r="C55" s="13" t="s">
        <v>9</v>
      </c>
      <c r="D55" s="152">
        <v>0.76628352490421447</v>
      </c>
      <c r="E55" s="152">
        <v>0.72793448589626941</v>
      </c>
      <c r="F55" s="152">
        <v>1.4031805425631432</v>
      </c>
      <c r="G55" s="152">
        <v>1.0456273764258555</v>
      </c>
      <c r="H55" s="240">
        <v>3.6044362292051755</v>
      </c>
    </row>
    <row r="56" spans="1:8" ht="60" x14ac:dyDescent="0.25">
      <c r="A56" s="6" t="s">
        <v>100</v>
      </c>
      <c r="B56" s="35" t="s">
        <v>1757</v>
      </c>
      <c r="C56" s="6" t="s">
        <v>9</v>
      </c>
      <c r="D56" s="130">
        <v>0.67049808429118773</v>
      </c>
      <c r="E56" s="130">
        <v>1.0009099181073704</v>
      </c>
      <c r="F56" s="130">
        <v>0.84190832553788597</v>
      </c>
      <c r="G56" s="130">
        <v>1.4258555133079849</v>
      </c>
      <c r="H56" s="240">
        <v>1.3863216266173752</v>
      </c>
    </row>
    <row r="57" spans="1:8" s="245" customFormat="1" ht="60" hidden="1" x14ac:dyDescent="0.25">
      <c r="A57" s="241" t="s">
        <v>1584</v>
      </c>
      <c r="B57" s="242" t="s">
        <v>2184</v>
      </c>
      <c r="C57" s="241"/>
      <c r="D57" s="243"/>
      <c r="E57" s="243"/>
      <c r="F57" s="243"/>
      <c r="G57" s="249"/>
      <c r="H57" s="244"/>
    </row>
    <row r="58" spans="1:8" s="245" customFormat="1" hidden="1" x14ac:dyDescent="0.25">
      <c r="A58" s="241"/>
      <c r="B58" s="242" t="s">
        <v>1758</v>
      </c>
      <c r="C58" s="241" t="s">
        <v>9</v>
      </c>
      <c r="D58" s="243"/>
      <c r="E58" s="243"/>
      <c r="F58" s="243"/>
      <c r="G58" s="249"/>
      <c r="H58" s="244"/>
    </row>
    <row r="59" spans="1:8" s="245" customFormat="1" hidden="1" x14ac:dyDescent="0.25">
      <c r="A59" s="241"/>
      <c r="B59" s="242" t="s">
        <v>1759</v>
      </c>
      <c r="C59" s="241" t="s">
        <v>9</v>
      </c>
      <c r="D59" s="243"/>
      <c r="E59" s="243"/>
      <c r="F59" s="243"/>
      <c r="G59" s="249"/>
      <c r="H59" s="244"/>
    </row>
    <row r="60" spans="1:8" s="245" customFormat="1" hidden="1" x14ac:dyDescent="0.25">
      <c r="A60" s="241"/>
      <c r="B60" s="242" t="s">
        <v>1760</v>
      </c>
      <c r="C60" s="241" t="s">
        <v>9</v>
      </c>
      <c r="D60" s="243"/>
      <c r="E60" s="243"/>
      <c r="F60" s="243"/>
      <c r="G60" s="249"/>
      <c r="H60" s="244"/>
    </row>
    <row r="61" spans="1:8" s="245" customFormat="1" hidden="1" x14ac:dyDescent="0.25">
      <c r="A61" s="241"/>
      <c r="B61" s="242" t="s">
        <v>1761</v>
      </c>
      <c r="C61" s="241" t="s">
        <v>9</v>
      </c>
      <c r="D61" s="243"/>
      <c r="E61" s="243"/>
      <c r="F61" s="243"/>
      <c r="G61" s="249"/>
      <c r="H61" s="244"/>
    </row>
    <row r="62" spans="1:8" s="245" customFormat="1" hidden="1" x14ac:dyDescent="0.25">
      <c r="A62" s="241"/>
      <c r="B62" s="242" t="s">
        <v>1762</v>
      </c>
      <c r="C62" s="241" t="s">
        <v>9</v>
      </c>
      <c r="D62" s="243"/>
      <c r="E62" s="243"/>
      <c r="F62" s="243"/>
      <c r="G62" s="249"/>
      <c r="H62" s="244"/>
    </row>
    <row r="63" spans="1:8" s="245" customFormat="1" hidden="1" x14ac:dyDescent="0.25">
      <c r="A63" s="241"/>
      <c r="B63" s="242" t="s">
        <v>1763</v>
      </c>
      <c r="C63" s="241" t="s">
        <v>9</v>
      </c>
      <c r="D63" s="243"/>
      <c r="E63" s="243"/>
      <c r="F63" s="243"/>
      <c r="G63" s="249"/>
      <c r="H63" s="244"/>
    </row>
    <row r="64" spans="1:8" s="245" customFormat="1" hidden="1" x14ac:dyDescent="0.25">
      <c r="A64" s="241"/>
      <c r="B64" s="242" t="s">
        <v>1764</v>
      </c>
      <c r="C64" s="241" t="s">
        <v>9</v>
      </c>
      <c r="D64" s="243"/>
      <c r="E64" s="243"/>
      <c r="F64" s="243"/>
      <c r="G64" s="249"/>
      <c r="H64" s="244"/>
    </row>
    <row r="65" spans="1:8" s="245" customFormat="1" hidden="1" x14ac:dyDescent="0.25">
      <c r="A65" s="241"/>
      <c r="B65" s="242" t="s">
        <v>1765</v>
      </c>
      <c r="C65" s="241" t="s">
        <v>9</v>
      </c>
      <c r="D65" s="243"/>
      <c r="E65" s="243"/>
      <c r="F65" s="243"/>
      <c r="G65" s="249"/>
      <c r="H65" s="244"/>
    </row>
    <row r="66" spans="1:8" s="245" customFormat="1" hidden="1" x14ac:dyDescent="0.25">
      <c r="A66" s="241"/>
      <c r="B66" s="242" t="s">
        <v>1766</v>
      </c>
      <c r="C66" s="241" t="s">
        <v>9</v>
      </c>
      <c r="D66" s="243"/>
      <c r="E66" s="243"/>
      <c r="F66" s="243"/>
      <c r="G66" s="249"/>
      <c r="H66" s="244"/>
    </row>
    <row r="67" spans="1:8" s="245" customFormat="1" hidden="1" x14ac:dyDescent="0.25">
      <c r="A67" s="241"/>
      <c r="B67" s="242" t="s">
        <v>1768</v>
      </c>
      <c r="C67" s="241" t="s">
        <v>9</v>
      </c>
      <c r="D67" s="243"/>
      <c r="E67" s="243"/>
      <c r="F67" s="243"/>
      <c r="G67" s="249"/>
      <c r="H67" s="244"/>
    </row>
    <row r="68" spans="1:8" s="245" customFormat="1" hidden="1" x14ac:dyDescent="0.25">
      <c r="A68" s="241"/>
      <c r="B68" s="242" t="s">
        <v>1767</v>
      </c>
      <c r="C68" s="241" t="s">
        <v>9</v>
      </c>
      <c r="D68" s="243"/>
      <c r="E68" s="243"/>
      <c r="F68" s="243"/>
      <c r="G68" s="249"/>
      <c r="H68" s="244">
        <v>38</v>
      </c>
    </row>
    <row r="69" spans="1:8" s="245" customFormat="1" ht="45" hidden="1" x14ac:dyDescent="0.25">
      <c r="A69" s="241" t="s">
        <v>1601</v>
      </c>
      <c r="B69" s="242" t="s">
        <v>2185</v>
      </c>
      <c r="C69" s="241"/>
      <c r="D69" s="243"/>
      <c r="E69" s="243"/>
      <c r="F69" s="243"/>
      <c r="G69" s="249"/>
      <c r="H69" s="244"/>
    </row>
    <row r="70" spans="1:8" s="245" customFormat="1" hidden="1" x14ac:dyDescent="0.25">
      <c r="A70" s="241"/>
      <c r="B70" s="242" t="s">
        <v>1758</v>
      </c>
      <c r="C70" s="241" t="s">
        <v>9</v>
      </c>
      <c r="D70" s="243"/>
      <c r="E70" s="243"/>
      <c r="F70" s="243"/>
      <c r="G70" s="249"/>
      <c r="H70" s="244"/>
    </row>
    <row r="71" spans="1:8" s="245" customFormat="1" hidden="1" x14ac:dyDescent="0.25">
      <c r="A71" s="241"/>
      <c r="B71" s="242" t="s">
        <v>1759</v>
      </c>
      <c r="C71" s="241" t="s">
        <v>9</v>
      </c>
      <c r="D71" s="243"/>
      <c r="E71" s="243"/>
      <c r="F71" s="243"/>
      <c r="G71" s="249"/>
      <c r="H71" s="244"/>
    </row>
    <row r="72" spans="1:8" s="245" customFormat="1" hidden="1" x14ac:dyDescent="0.25">
      <c r="A72" s="241"/>
      <c r="B72" s="242" t="s">
        <v>1760</v>
      </c>
      <c r="C72" s="241" t="s">
        <v>9</v>
      </c>
      <c r="D72" s="243"/>
      <c r="E72" s="243"/>
      <c r="F72" s="243"/>
      <c r="G72" s="249"/>
      <c r="H72" s="244"/>
    </row>
    <row r="73" spans="1:8" s="245" customFormat="1" hidden="1" x14ac:dyDescent="0.25">
      <c r="A73" s="241"/>
      <c r="B73" s="242" t="s">
        <v>1761</v>
      </c>
      <c r="C73" s="241" t="s">
        <v>9</v>
      </c>
      <c r="D73" s="243"/>
      <c r="E73" s="243"/>
      <c r="F73" s="243"/>
      <c r="G73" s="249"/>
      <c r="H73" s="244"/>
    </row>
    <row r="74" spans="1:8" s="245" customFormat="1" hidden="1" x14ac:dyDescent="0.25">
      <c r="A74" s="241"/>
      <c r="B74" s="242" t="s">
        <v>1769</v>
      </c>
      <c r="C74" s="241" t="s">
        <v>9</v>
      </c>
      <c r="D74" s="243"/>
      <c r="E74" s="243"/>
      <c r="F74" s="243"/>
      <c r="G74" s="249"/>
      <c r="H74" s="244"/>
    </row>
    <row r="75" spans="1:8" s="245" customFormat="1" hidden="1" x14ac:dyDescent="0.25">
      <c r="A75" s="241"/>
      <c r="B75" s="242" t="s">
        <v>1763</v>
      </c>
      <c r="C75" s="241" t="s">
        <v>9</v>
      </c>
      <c r="D75" s="243"/>
      <c r="E75" s="243"/>
      <c r="F75" s="243"/>
      <c r="G75" s="249"/>
      <c r="H75" s="244"/>
    </row>
    <row r="76" spans="1:8" s="245" customFormat="1" hidden="1" x14ac:dyDescent="0.25">
      <c r="A76" s="241"/>
      <c r="B76" s="242" t="s">
        <v>1764</v>
      </c>
      <c r="C76" s="241" t="s">
        <v>9</v>
      </c>
      <c r="D76" s="243"/>
      <c r="E76" s="243"/>
      <c r="F76" s="243"/>
      <c r="G76" s="249"/>
      <c r="H76" s="244"/>
    </row>
    <row r="77" spans="1:8" s="245" customFormat="1" hidden="1" x14ac:dyDescent="0.25">
      <c r="A77" s="241"/>
      <c r="B77" s="242" t="s">
        <v>1765</v>
      </c>
      <c r="C77" s="241" t="s">
        <v>9</v>
      </c>
      <c r="D77" s="243"/>
      <c r="E77" s="243"/>
      <c r="F77" s="243"/>
      <c r="G77" s="249"/>
      <c r="H77" s="244"/>
    </row>
    <row r="78" spans="1:8" s="245" customFormat="1" hidden="1" x14ac:dyDescent="0.25">
      <c r="A78" s="241"/>
      <c r="B78" s="242" t="s">
        <v>1766</v>
      </c>
      <c r="C78" s="241" t="s">
        <v>9</v>
      </c>
      <c r="D78" s="243"/>
      <c r="E78" s="243"/>
      <c r="F78" s="243"/>
      <c r="G78" s="249"/>
      <c r="H78" s="244"/>
    </row>
    <row r="79" spans="1:8" s="245" customFormat="1" hidden="1" x14ac:dyDescent="0.25">
      <c r="A79" s="241"/>
      <c r="B79" s="242" t="s">
        <v>1768</v>
      </c>
      <c r="C79" s="241" t="s">
        <v>9</v>
      </c>
      <c r="D79" s="243"/>
      <c r="E79" s="243"/>
      <c r="F79" s="243"/>
      <c r="G79" s="249"/>
      <c r="H79" s="244"/>
    </row>
    <row r="80" spans="1:8" s="245" customFormat="1" hidden="1" x14ac:dyDescent="0.25">
      <c r="A80" s="241"/>
      <c r="B80" s="242" t="s">
        <v>1767</v>
      </c>
      <c r="C80" s="241" t="s">
        <v>9</v>
      </c>
      <c r="D80" s="243"/>
      <c r="E80" s="243"/>
      <c r="F80" s="243"/>
      <c r="G80" s="249"/>
      <c r="H80" s="244">
        <v>8</v>
      </c>
    </row>
    <row r="81" spans="1:8" ht="30" x14ac:dyDescent="0.25">
      <c r="A81" s="122" t="s">
        <v>105</v>
      </c>
      <c r="B81" s="123" t="s">
        <v>104</v>
      </c>
      <c r="C81" s="108"/>
      <c r="D81" s="114"/>
      <c r="E81" s="114"/>
      <c r="F81" s="114"/>
      <c r="G81" s="8"/>
      <c r="H81" s="206"/>
    </row>
    <row r="82" spans="1:8" ht="60" x14ac:dyDescent="0.25">
      <c r="A82" s="13" t="s">
        <v>107</v>
      </c>
      <c r="B82" s="81" t="s">
        <v>2195</v>
      </c>
      <c r="C82" s="13" t="s">
        <v>9</v>
      </c>
      <c r="D82" s="82"/>
      <c r="E82" s="82"/>
      <c r="F82" s="82"/>
      <c r="G82" s="82"/>
      <c r="H82" s="206">
        <v>0</v>
      </c>
    </row>
    <row r="83" spans="1:8" ht="45" x14ac:dyDescent="0.25">
      <c r="A83" s="132" t="s">
        <v>114</v>
      </c>
      <c r="B83" s="133" t="s">
        <v>113</v>
      </c>
      <c r="C83" s="134"/>
      <c r="D83" s="118"/>
      <c r="E83" s="118"/>
      <c r="F83" s="118"/>
      <c r="G83" s="8"/>
      <c r="H83" s="206"/>
    </row>
    <row r="84" spans="1:8" ht="45" x14ac:dyDescent="0.25">
      <c r="A84" s="116" t="s">
        <v>116</v>
      </c>
      <c r="B84" s="117" t="s">
        <v>2186</v>
      </c>
      <c r="C84" s="116"/>
      <c r="D84" s="135">
        <v>100</v>
      </c>
      <c r="E84" s="135">
        <v>100</v>
      </c>
      <c r="F84" s="135">
        <v>68.181818181818173</v>
      </c>
      <c r="G84" s="205">
        <v>100</v>
      </c>
      <c r="H84" s="206">
        <v>100</v>
      </c>
    </row>
    <row r="85" spans="1:8" x14ac:dyDescent="0.25">
      <c r="A85" s="13"/>
      <c r="B85" s="81" t="s">
        <v>1770</v>
      </c>
      <c r="C85" s="13" t="s">
        <v>9</v>
      </c>
      <c r="D85" s="130">
        <v>100</v>
      </c>
      <c r="E85" s="130">
        <v>100</v>
      </c>
      <c r="F85" s="130">
        <v>68.181818181818173</v>
      </c>
      <c r="G85" s="130">
        <v>100</v>
      </c>
      <c r="H85" s="240">
        <v>100</v>
      </c>
    </row>
    <row r="86" spans="1:8" ht="30" hidden="1" x14ac:dyDescent="0.25">
      <c r="A86" s="13"/>
      <c r="B86" s="81" t="s">
        <v>1771</v>
      </c>
      <c r="C86" s="13" t="s">
        <v>9</v>
      </c>
      <c r="D86" s="130"/>
      <c r="E86" s="130"/>
      <c r="F86" s="130"/>
      <c r="G86" s="8"/>
      <c r="H86" s="206"/>
    </row>
    <row r="87" spans="1:8" ht="30" hidden="1" x14ac:dyDescent="0.25">
      <c r="A87" s="13"/>
      <c r="B87" s="81" t="s">
        <v>1773</v>
      </c>
      <c r="C87" s="13" t="s">
        <v>9</v>
      </c>
      <c r="D87" s="130"/>
      <c r="E87" s="130"/>
      <c r="F87" s="130"/>
      <c r="G87" s="130"/>
      <c r="H87" s="206"/>
    </row>
    <row r="88" spans="1:8" ht="45" hidden="1" x14ac:dyDescent="0.25">
      <c r="A88" s="13"/>
      <c r="B88" s="81" t="s">
        <v>1772</v>
      </c>
      <c r="C88" s="13" t="s">
        <v>9</v>
      </c>
      <c r="D88" s="130"/>
      <c r="E88" s="130"/>
      <c r="F88" s="130"/>
      <c r="G88" s="8"/>
      <c r="H88" s="206"/>
    </row>
    <row r="89" spans="1:8" ht="45" hidden="1" x14ac:dyDescent="0.25">
      <c r="A89" s="13"/>
      <c r="B89" s="81" t="s">
        <v>1774</v>
      </c>
      <c r="C89" s="13" t="s">
        <v>9</v>
      </c>
      <c r="D89" s="130"/>
      <c r="E89" s="130"/>
      <c r="F89" s="130"/>
      <c r="G89" s="130"/>
      <c r="H89" s="206"/>
    </row>
    <row r="90" spans="1:8" ht="45" hidden="1" x14ac:dyDescent="0.25">
      <c r="A90" s="13"/>
      <c r="B90" s="81" t="s">
        <v>1775</v>
      </c>
      <c r="C90" s="13" t="s">
        <v>9</v>
      </c>
      <c r="D90" s="130"/>
      <c r="E90" s="130"/>
      <c r="F90" s="130"/>
      <c r="G90" s="8"/>
      <c r="H90" s="206"/>
    </row>
    <row r="91" spans="1:8" ht="30" x14ac:dyDescent="0.25">
      <c r="A91" s="122" t="s">
        <v>123</v>
      </c>
      <c r="B91" s="123" t="s">
        <v>122</v>
      </c>
      <c r="C91" s="108"/>
      <c r="D91" s="114"/>
      <c r="E91" s="114"/>
      <c r="F91" s="114"/>
      <c r="G91" s="8"/>
      <c r="H91" s="206"/>
    </row>
    <row r="92" spans="1:8" ht="60" x14ac:dyDescent="0.25">
      <c r="A92" s="13" t="s">
        <v>125</v>
      </c>
      <c r="B92" s="81" t="s">
        <v>2187</v>
      </c>
      <c r="C92" s="13" t="s">
        <v>1325</v>
      </c>
      <c r="D92" s="252">
        <v>325.96578690127075</v>
      </c>
      <c r="E92" s="252">
        <v>333.22639780018329</v>
      </c>
      <c r="F92" s="252">
        <v>264.89417293233083</v>
      </c>
      <c r="G92" s="206">
        <v>245.5666349809886</v>
      </c>
      <c r="H92" s="206">
        <v>279.72000000000003</v>
      </c>
    </row>
    <row r="93" spans="1:8" ht="30" x14ac:dyDescent="0.25">
      <c r="A93" s="132" t="s">
        <v>134</v>
      </c>
      <c r="B93" s="133" t="s">
        <v>133</v>
      </c>
      <c r="C93" s="134"/>
      <c r="D93" s="118"/>
      <c r="E93" s="118"/>
      <c r="F93" s="118"/>
      <c r="G93" s="8"/>
      <c r="H93" s="206"/>
    </row>
    <row r="94" spans="1:8" ht="45" x14ac:dyDescent="0.25">
      <c r="A94" s="116" t="s">
        <v>136</v>
      </c>
      <c r="B94" s="117" t="s">
        <v>1776</v>
      </c>
      <c r="C94" s="116" t="s">
        <v>9</v>
      </c>
      <c r="D94" s="130">
        <f>IF(ISERR(Дошкольное!E255),"-",Дошкольное!E255)</f>
        <v>0</v>
      </c>
      <c r="E94" s="130">
        <f>IF(ISERR(Дошкольное!F255),"-",Дошкольное!F255)</f>
        <v>0</v>
      </c>
      <c r="F94" s="130">
        <f>IF(ISERR(Дошкольное!G255),"-",Дошкольное!G255)</f>
        <v>0</v>
      </c>
      <c r="G94" s="130">
        <f>IF(ISERR(Дошкольное!H255),"-",Дошкольное!H255)</f>
        <v>0</v>
      </c>
      <c r="H94" s="240">
        <v>0</v>
      </c>
    </row>
    <row r="95" spans="1:8" ht="45" x14ac:dyDescent="0.25">
      <c r="A95" s="116" t="s">
        <v>140</v>
      </c>
      <c r="B95" s="117" t="s">
        <v>2192</v>
      </c>
      <c r="C95" s="116" t="s">
        <v>9</v>
      </c>
      <c r="D95" s="130">
        <v>28.000000000000004</v>
      </c>
      <c r="E95" s="130">
        <v>20</v>
      </c>
      <c r="F95" s="130">
        <v>0</v>
      </c>
      <c r="G95" s="130">
        <v>0</v>
      </c>
      <c r="H95" s="240">
        <v>0</v>
      </c>
    </row>
    <row r="96" spans="1:8" x14ac:dyDescent="0.25">
      <c r="A96" s="257" t="s">
        <v>143</v>
      </c>
      <c r="B96" s="257"/>
      <c r="C96" s="257"/>
      <c r="D96" s="257"/>
      <c r="E96" s="257"/>
      <c r="F96" s="257"/>
      <c r="G96" s="8"/>
      <c r="H96" s="8"/>
    </row>
    <row r="97" spans="1:8" ht="60" x14ac:dyDescent="0.25">
      <c r="A97" s="10" t="s">
        <v>145</v>
      </c>
      <c r="B97" s="123" t="s">
        <v>2188</v>
      </c>
      <c r="C97" s="8"/>
      <c r="D97" s="15"/>
      <c r="E97" s="15"/>
      <c r="F97" s="15"/>
      <c r="G97" s="8"/>
      <c r="H97" s="8"/>
    </row>
    <row r="98" spans="1:8" ht="60" x14ac:dyDescent="0.25">
      <c r="A98" s="90" t="s">
        <v>147</v>
      </c>
      <c r="B98" s="91" t="s">
        <v>2189</v>
      </c>
      <c r="C98" s="90" t="s">
        <v>9</v>
      </c>
      <c r="D98" s="130">
        <v>86.581196581196579</v>
      </c>
      <c r="E98" s="130">
        <v>84.898477157360404</v>
      </c>
      <c r="F98" s="130">
        <v>86.092436974789919</v>
      </c>
      <c r="G98" s="130">
        <v>82.855973813420619</v>
      </c>
      <c r="H98" s="240">
        <v>84.742351046698872</v>
      </c>
    </row>
    <row r="99" spans="1:8" ht="90" x14ac:dyDescent="0.25">
      <c r="A99" s="6" t="s">
        <v>160</v>
      </c>
      <c r="B99" s="35" t="s">
        <v>2190</v>
      </c>
      <c r="C99" s="90" t="s">
        <v>9</v>
      </c>
      <c r="D99" s="111">
        <v>33.097165991902834</v>
      </c>
      <c r="E99" s="111">
        <v>42.18512898330804</v>
      </c>
      <c r="F99" s="111">
        <v>52.52822778595975</v>
      </c>
      <c r="G99" s="111">
        <v>63.906792265741196</v>
      </c>
      <c r="H99" s="240">
        <v>73.59</v>
      </c>
    </row>
    <row r="100" spans="1:8" ht="60" x14ac:dyDescent="0.25">
      <c r="A100" s="13" t="s">
        <v>166</v>
      </c>
      <c r="B100" s="81" t="s">
        <v>2191</v>
      </c>
      <c r="C100" s="13" t="s">
        <v>9</v>
      </c>
      <c r="D100" s="130"/>
      <c r="E100" s="130"/>
      <c r="F100" s="130"/>
      <c r="G100" s="130"/>
      <c r="H100" s="206">
        <v>58.29</v>
      </c>
    </row>
    <row r="101" spans="1:8" x14ac:dyDescent="0.25">
      <c r="A101" s="13" t="s">
        <v>1777</v>
      </c>
      <c r="B101" s="81" t="s">
        <v>1778</v>
      </c>
      <c r="C101" s="13"/>
      <c r="D101" s="130"/>
      <c r="E101" s="130"/>
      <c r="F101" s="130"/>
      <c r="G101" s="130"/>
      <c r="H101" s="206">
        <v>8.2799999999999994</v>
      </c>
    </row>
    <row r="102" spans="1:8" x14ac:dyDescent="0.25">
      <c r="A102" s="13"/>
      <c r="B102" s="81" t="s">
        <v>1779</v>
      </c>
      <c r="C102" s="13" t="s">
        <v>1131</v>
      </c>
      <c r="D102" s="130"/>
      <c r="E102" s="130"/>
      <c r="F102" s="130"/>
      <c r="G102" s="130"/>
      <c r="H102" s="206">
        <v>9.1199999999999992</v>
      </c>
    </row>
    <row r="103" spans="1:8" x14ac:dyDescent="0.25">
      <c r="A103" s="13"/>
      <c r="B103" s="81" t="s">
        <v>1780</v>
      </c>
      <c r="C103" s="13" t="s">
        <v>1131</v>
      </c>
      <c r="D103" s="130"/>
      <c r="E103" s="130"/>
      <c r="F103" s="130"/>
      <c r="G103" s="130"/>
      <c r="H103" s="206">
        <v>8.27</v>
      </c>
    </row>
    <row r="104" spans="1:8" x14ac:dyDescent="0.25">
      <c r="A104" s="13"/>
      <c r="B104" s="81" t="s">
        <v>2196</v>
      </c>
      <c r="C104" s="13" t="s">
        <v>1131</v>
      </c>
      <c r="D104" s="130"/>
      <c r="E104" s="130"/>
      <c r="F104" s="130"/>
      <c r="G104" s="130"/>
      <c r="H104" s="206">
        <v>5.59</v>
      </c>
    </row>
    <row r="105" spans="1:8" ht="60" x14ac:dyDescent="0.25">
      <c r="A105" s="13" t="s">
        <v>1781</v>
      </c>
      <c r="B105" s="81" t="s">
        <v>1783</v>
      </c>
      <c r="C105" s="13" t="s">
        <v>9</v>
      </c>
      <c r="D105" s="130"/>
      <c r="E105" s="130"/>
      <c r="F105" s="130"/>
      <c r="G105" s="130"/>
      <c r="H105" s="206">
        <v>100</v>
      </c>
    </row>
    <row r="106" spans="1:8" ht="90" x14ac:dyDescent="0.25">
      <c r="A106" s="13" t="s">
        <v>1784</v>
      </c>
      <c r="B106" s="81" t="s">
        <v>1782</v>
      </c>
      <c r="C106" s="13" t="s">
        <v>9</v>
      </c>
      <c r="D106" s="130"/>
      <c r="E106" s="130"/>
      <c r="F106" s="130"/>
      <c r="G106" s="130"/>
      <c r="H106" s="206"/>
    </row>
    <row r="107" spans="1:8" ht="45" x14ac:dyDescent="0.25">
      <c r="A107" s="10" t="s">
        <v>171</v>
      </c>
      <c r="B107" s="34" t="s">
        <v>170</v>
      </c>
      <c r="C107" s="6"/>
      <c r="D107" s="15"/>
      <c r="E107" s="15"/>
      <c r="F107" s="15"/>
      <c r="G107" s="8"/>
      <c r="H107" s="206"/>
    </row>
    <row r="108" spans="1:8" ht="60" x14ac:dyDescent="0.25">
      <c r="A108" s="6" t="s">
        <v>177</v>
      </c>
      <c r="B108" s="35" t="s">
        <v>2193</v>
      </c>
      <c r="C108" s="13" t="s">
        <v>9</v>
      </c>
      <c r="D108" s="15">
        <v>98.68</v>
      </c>
      <c r="E108" s="15">
        <v>98.03</v>
      </c>
      <c r="F108" s="15">
        <v>99.12</v>
      </c>
      <c r="G108" s="205">
        <v>100</v>
      </c>
      <c r="H108" s="206">
        <v>100</v>
      </c>
    </row>
    <row r="109" spans="1:8" ht="60" x14ac:dyDescent="0.25">
      <c r="A109" s="6" t="s">
        <v>179</v>
      </c>
      <c r="B109" s="35" t="s">
        <v>1785</v>
      </c>
      <c r="C109" s="13" t="s">
        <v>9</v>
      </c>
      <c r="D109" s="15"/>
      <c r="E109" s="15"/>
      <c r="F109" s="15"/>
      <c r="G109" s="15"/>
      <c r="H109" s="206">
        <v>0</v>
      </c>
    </row>
    <row r="110" spans="1:8" ht="45" x14ac:dyDescent="0.25">
      <c r="A110" s="6" t="s">
        <v>1786</v>
      </c>
      <c r="B110" s="35" t="s">
        <v>1787</v>
      </c>
      <c r="C110" s="6" t="s">
        <v>9</v>
      </c>
      <c r="D110" s="82">
        <f>IF(ISERR(Общее!E65),"-",Общее!E65)</f>
        <v>0</v>
      </c>
      <c r="E110" s="82">
        <f>IF(ISERR(Общее!F65),"-",Общее!F65)</f>
        <v>0</v>
      </c>
      <c r="F110" s="82">
        <f>IF(ISERR(Общее!G65),"-",Общее!G65)</f>
        <v>0</v>
      </c>
      <c r="G110" s="82">
        <f>IF(ISERR(Общее!H65),"-",Общее!H65)</f>
        <v>0</v>
      </c>
      <c r="H110" s="206">
        <v>0</v>
      </c>
    </row>
    <row r="111" spans="1:8" ht="60" x14ac:dyDescent="0.25">
      <c r="A111" s="6" t="s">
        <v>1788</v>
      </c>
      <c r="B111" s="35" t="s">
        <v>1789</v>
      </c>
      <c r="C111" s="6" t="s">
        <v>9</v>
      </c>
      <c r="D111" s="82" t="str">
        <f>IF(ISERR(Общее!E66),"-",Общее!E66)</f>
        <v>-</v>
      </c>
      <c r="E111" s="82" t="str">
        <f>IF(ISERR(Общее!F66),"-",Общее!F66)</f>
        <v>-</v>
      </c>
      <c r="F111" s="82" t="str">
        <f>IF(ISERR(Общее!G66),"-",Общее!G66)</f>
        <v>-</v>
      </c>
      <c r="G111" s="82" t="str">
        <f>IF(ISERR(Общее!H66),"-",Общее!H66)</f>
        <v>-</v>
      </c>
      <c r="H111" s="206">
        <v>0</v>
      </c>
    </row>
    <row r="112" spans="1:8" ht="60" x14ac:dyDescent="0.25">
      <c r="A112" s="10" t="s">
        <v>188</v>
      </c>
      <c r="B112" s="34" t="s">
        <v>182</v>
      </c>
      <c r="C112" s="8"/>
      <c r="D112" s="15"/>
      <c r="E112" s="15"/>
      <c r="F112" s="15"/>
      <c r="G112" s="8"/>
      <c r="H112" s="206"/>
    </row>
    <row r="113" spans="1:8" ht="45" x14ac:dyDescent="0.25">
      <c r="A113" s="6" t="s">
        <v>189</v>
      </c>
      <c r="B113" s="35" t="s">
        <v>1790</v>
      </c>
      <c r="C113" s="6" t="s">
        <v>1131</v>
      </c>
      <c r="D113" s="15">
        <v>5.0537084398976981</v>
      </c>
      <c r="E113" s="15">
        <v>5.0433673469387754</v>
      </c>
      <c r="F113" s="15">
        <v>4.8270142180094791</v>
      </c>
      <c r="G113" s="206">
        <v>4.9557739557739557</v>
      </c>
      <c r="H113" s="206">
        <v>5.2103960396039604</v>
      </c>
    </row>
    <row r="114" spans="1:8" ht="75" x14ac:dyDescent="0.25">
      <c r="A114" s="6" t="s">
        <v>192</v>
      </c>
      <c r="B114" s="35" t="s">
        <v>1791</v>
      </c>
      <c r="C114" s="6" t="s">
        <v>9</v>
      </c>
      <c r="D114" s="15">
        <v>19.254658385093169</v>
      </c>
      <c r="E114" s="15">
        <v>19.939577039274926</v>
      </c>
      <c r="F114" s="15">
        <v>20.795107033639145</v>
      </c>
      <c r="G114" s="15">
        <v>18.238993710691823</v>
      </c>
      <c r="H114" s="206">
        <v>16.139240506329113</v>
      </c>
    </row>
    <row r="115" spans="1:8" ht="90" x14ac:dyDescent="0.25">
      <c r="A115" s="6" t="s">
        <v>199</v>
      </c>
      <c r="B115" s="35" t="s">
        <v>1792</v>
      </c>
      <c r="C115" s="6"/>
      <c r="D115" s="82"/>
      <c r="E115" s="82"/>
      <c r="F115" s="82"/>
      <c r="G115" s="82"/>
      <c r="H115" s="206"/>
    </row>
    <row r="116" spans="1:8" x14ac:dyDescent="0.25">
      <c r="A116" s="6"/>
      <c r="B116" s="35" t="s">
        <v>1793</v>
      </c>
      <c r="C116" s="6" t="s">
        <v>9</v>
      </c>
      <c r="D116" s="130">
        <v>104.47979945502944</v>
      </c>
      <c r="E116" s="130">
        <v>94.631768727758939</v>
      </c>
      <c r="F116" s="130">
        <v>87.924322784438914</v>
      </c>
      <c r="G116" s="130">
        <v>92.313103562153813</v>
      </c>
      <c r="H116" s="240">
        <v>88.482254403392332</v>
      </c>
    </row>
    <row r="117" spans="1:8" x14ac:dyDescent="0.25">
      <c r="A117" s="6"/>
      <c r="B117" s="35" t="s">
        <v>1794</v>
      </c>
      <c r="C117" s="6" t="s">
        <v>9</v>
      </c>
      <c r="D117" s="130">
        <v>111.45939377908927</v>
      </c>
      <c r="E117" s="130">
        <v>103.05247783666735</v>
      </c>
      <c r="F117" s="130">
        <v>90.294244424149156</v>
      </c>
      <c r="G117" s="130">
        <v>98.182690672882728</v>
      </c>
      <c r="H117" s="240">
        <v>94.108262845679278</v>
      </c>
    </row>
    <row r="118" spans="1:8" ht="75" x14ac:dyDescent="0.25">
      <c r="A118" s="6" t="s">
        <v>1796</v>
      </c>
      <c r="B118" s="35" t="s">
        <v>1795</v>
      </c>
      <c r="C118" s="6" t="s">
        <v>9</v>
      </c>
      <c r="D118" s="82" t="str">
        <f>IF(ISERR(Общее!E97),"-",Общее!E97)</f>
        <v>-</v>
      </c>
      <c r="E118" s="82" t="str">
        <f>IF(ISERR(Общее!F97),"-",Общее!F97)</f>
        <v>-</v>
      </c>
      <c r="F118" s="82" t="str">
        <f>IF(ISERR(Общее!G97),"-",Общее!G97)</f>
        <v>-</v>
      </c>
      <c r="G118" s="82" t="str">
        <f>IF(ISERR(Общее!H97),"-",Общее!H97)</f>
        <v>-</v>
      </c>
      <c r="H118" s="206">
        <v>43.12</v>
      </c>
    </row>
    <row r="119" spans="1:8" ht="75" x14ac:dyDescent="0.25">
      <c r="A119" s="6" t="s">
        <v>1797</v>
      </c>
      <c r="B119" s="35" t="s">
        <v>1798</v>
      </c>
      <c r="C119" s="6"/>
      <c r="D119" s="82" t="str">
        <f>IF(ISERR(Общее!E98),"-",Общее!E98)</f>
        <v>-</v>
      </c>
      <c r="E119" s="82" t="str">
        <f>IF(ISERR(Общее!F98),"-",Общее!F98)</f>
        <v>-</v>
      </c>
      <c r="F119" s="82" t="str">
        <f>IF(ISERR(Общее!G98),"-",Общее!G98)</f>
        <v>-</v>
      </c>
      <c r="G119" s="82" t="str">
        <f>IF(ISERR(Общее!H98),"-",Общее!H98)</f>
        <v>-</v>
      </c>
      <c r="H119" s="206" t="s">
        <v>1628</v>
      </c>
    </row>
    <row r="120" spans="1:8" x14ac:dyDescent="0.25">
      <c r="A120" s="6"/>
      <c r="B120" s="35" t="s">
        <v>1800</v>
      </c>
      <c r="C120" s="6"/>
      <c r="D120" s="82" t="str">
        <f>IF(ISERR(Общее!E99),"-",Общее!E99)</f>
        <v>-</v>
      </c>
      <c r="E120" s="82" t="str">
        <f>IF(ISERR(Общее!F99),"-",Общее!F99)</f>
        <v>-</v>
      </c>
      <c r="F120" s="82" t="str">
        <f>IF(ISERR(Общее!G99),"-",Общее!G99)</f>
        <v>-</v>
      </c>
      <c r="G120" s="82" t="str">
        <f>IF(ISERR(Общее!H99),"-",Общее!H99)</f>
        <v>-</v>
      </c>
      <c r="H120" s="206" t="s">
        <v>1628</v>
      </c>
    </row>
    <row r="121" spans="1:8" x14ac:dyDescent="0.25">
      <c r="A121" s="6"/>
      <c r="B121" s="35" t="s">
        <v>1799</v>
      </c>
      <c r="C121" s="6" t="s">
        <v>9</v>
      </c>
      <c r="D121" s="82"/>
      <c r="E121" s="82"/>
      <c r="F121" s="82"/>
      <c r="G121" s="82"/>
      <c r="H121" s="206">
        <v>13.05</v>
      </c>
    </row>
    <row r="122" spans="1:8" x14ac:dyDescent="0.25">
      <c r="A122" s="6"/>
      <c r="B122" s="35" t="s">
        <v>1801</v>
      </c>
      <c r="C122" s="6" t="s">
        <v>9</v>
      </c>
      <c r="D122" s="82"/>
      <c r="E122" s="82"/>
      <c r="F122" s="82"/>
      <c r="G122" s="82"/>
      <c r="H122" s="206">
        <v>13.05</v>
      </c>
    </row>
    <row r="123" spans="1:8" x14ac:dyDescent="0.25">
      <c r="A123" s="6"/>
      <c r="B123" s="35" t="s">
        <v>1802</v>
      </c>
      <c r="C123" s="6"/>
      <c r="D123" s="82"/>
      <c r="E123" s="82"/>
      <c r="F123" s="82"/>
      <c r="G123" s="82"/>
      <c r="H123" s="206"/>
    </row>
    <row r="124" spans="1:8" x14ac:dyDescent="0.25">
      <c r="A124" s="6"/>
      <c r="B124" s="35" t="s">
        <v>1799</v>
      </c>
      <c r="C124" s="6" t="s">
        <v>9</v>
      </c>
      <c r="D124" s="82"/>
      <c r="E124" s="82"/>
      <c r="F124" s="82"/>
      <c r="G124" s="82"/>
      <c r="H124" s="206">
        <v>56.53</v>
      </c>
    </row>
    <row r="125" spans="1:8" x14ac:dyDescent="0.25">
      <c r="A125" s="6"/>
      <c r="B125" s="35" t="s">
        <v>1801</v>
      </c>
      <c r="C125" s="6" t="s">
        <v>9</v>
      </c>
      <c r="D125" s="82"/>
      <c r="E125" s="82"/>
      <c r="F125" s="82"/>
      <c r="G125" s="82"/>
      <c r="H125" s="206">
        <v>56.53</v>
      </c>
    </row>
    <row r="126" spans="1:8" x14ac:dyDescent="0.25">
      <c r="A126" s="6"/>
      <c r="B126" s="35" t="s">
        <v>1803</v>
      </c>
      <c r="C126" s="6"/>
      <c r="D126" s="82"/>
      <c r="E126" s="82"/>
      <c r="F126" s="82"/>
      <c r="G126" s="82"/>
      <c r="H126" s="206"/>
    </row>
    <row r="127" spans="1:8" x14ac:dyDescent="0.25">
      <c r="A127" s="6"/>
      <c r="B127" s="35" t="s">
        <v>1799</v>
      </c>
      <c r="C127" s="6" t="s">
        <v>9</v>
      </c>
      <c r="D127" s="82"/>
      <c r="E127" s="82"/>
      <c r="F127" s="82"/>
      <c r="G127" s="82"/>
      <c r="H127" s="206">
        <v>26.09</v>
      </c>
    </row>
    <row r="128" spans="1:8" x14ac:dyDescent="0.25">
      <c r="A128" s="6"/>
      <c r="B128" s="35" t="s">
        <v>1801</v>
      </c>
      <c r="C128" s="6" t="s">
        <v>9</v>
      </c>
      <c r="D128" s="82"/>
      <c r="E128" s="82"/>
      <c r="F128" s="82"/>
      <c r="G128" s="82"/>
      <c r="H128" s="206">
        <v>26.09</v>
      </c>
    </row>
    <row r="129" spans="1:8" ht="60" x14ac:dyDescent="0.25">
      <c r="A129" s="10" t="s">
        <v>211</v>
      </c>
      <c r="B129" s="34" t="s">
        <v>210</v>
      </c>
      <c r="C129" s="6"/>
      <c r="D129" s="15"/>
      <c r="E129" s="15"/>
      <c r="F129" s="15"/>
      <c r="G129" s="15"/>
      <c r="H129" s="206"/>
    </row>
    <row r="130" spans="1:8" ht="60" x14ac:dyDescent="0.25">
      <c r="A130" s="6" t="s">
        <v>213</v>
      </c>
      <c r="B130" s="35" t="s">
        <v>1804</v>
      </c>
      <c r="C130" s="6" t="s">
        <v>1322</v>
      </c>
      <c r="D130" s="111">
        <v>28.828132992327365</v>
      </c>
      <c r="E130" s="111">
        <v>29.043276661514682</v>
      </c>
      <c r="F130" s="111">
        <v>28.773883773883774</v>
      </c>
      <c r="G130" s="111">
        <v>35.86331648329864</v>
      </c>
      <c r="H130" s="240">
        <v>36.36</v>
      </c>
    </row>
    <row r="131" spans="1:8" ht="75" x14ac:dyDescent="0.25">
      <c r="A131" s="6" t="s">
        <v>237</v>
      </c>
      <c r="B131" s="35" t="s">
        <v>1805</v>
      </c>
      <c r="C131" s="6" t="s">
        <v>9</v>
      </c>
      <c r="D131" s="111">
        <v>92.753623188405797</v>
      </c>
      <c r="E131" s="111">
        <v>95.652173913043484</v>
      </c>
      <c r="F131" s="111">
        <v>94.20289855072464</v>
      </c>
      <c r="G131" s="111">
        <v>97.101449275362313</v>
      </c>
      <c r="H131" s="240">
        <v>100</v>
      </c>
    </row>
    <row r="132" spans="1:8" ht="60" x14ac:dyDescent="0.25">
      <c r="A132" s="6" t="s">
        <v>238</v>
      </c>
      <c r="B132" s="35" t="s">
        <v>1806</v>
      </c>
      <c r="C132" s="6"/>
      <c r="D132" s="15"/>
      <c r="E132" s="15"/>
      <c r="F132" s="15"/>
      <c r="G132" s="15"/>
      <c r="H132" s="206"/>
    </row>
    <row r="133" spans="1:8" x14ac:dyDescent="0.25">
      <c r="A133" s="24"/>
      <c r="B133" s="35" t="s">
        <v>1509</v>
      </c>
      <c r="C133" s="6" t="s">
        <v>1323</v>
      </c>
      <c r="D133" s="111">
        <v>61.500493583415597</v>
      </c>
      <c r="E133" s="111">
        <v>71.051320378674646</v>
      </c>
      <c r="F133" s="111">
        <v>74.621766715470955</v>
      </c>
      <c r="G133" s="111">
        <v>82.567901234567898</v>
      </c>
      <c r="H133" s="240">
        <v>88.79</v>
      </c>
    </row>
    <row r="134" spans="1:8" x14ac:dyDescent="0.25">
      <c r="A134" s="24"/>
      <c r="B134" s="35" t="s">
        <v>1807</v>
      </c>
      <c r="C134" s="6" t="s">
        <v>1323</v>
      </c>
      <c r="D134" s="111">
        <v>29.36821322803554</v>
      </c>
      <c r="E134" s="111">
        <v>27.95216741405082</v>
      </c>
      <c r="F134" s="111">
        <v>29.917032698877499</v>
      </c>
      <c r="G134" s="111">
        <v>34.370370370370367</v>
      </c>
      <c r="H134" s="240">
        <v>35.68</v>
      </c>
    </row>
    <row r="135" spans="1:8" ht="105" x14ac:dyDescent="0.25">
      <c r="A135" s="6" t="s">
        <v>250</v>
      </c>
      <c r="B135" s="35" t="s">
        <v>1808</v>
      </c>
      <c r="C135" s="6" t="s">
        <v>9</v>
      </c>
      <c r="D135" s="15">
        <v>0</v>
      </c>
      <c r="E135" s="15">
        <v>30.434782608695656</v>
      </c>
      <c r="F135" s="15">
        <v>26.086956521739129</v>
      </c>
      <c r="G135" s="15">
        <v>43.478260869565219</v>
      </c>
      <c r="H135" s="206">
        <v>43.478260869565219</v>
      </c>
    </row>
    <row r="136" spans="1:8" ht="90" x14ac:dyDescent="0.25">
      <c r="A136" s="6" t="s">
        <v>1810</v>
      </c>
      <c r="B136" s="35" t="s">
        <v>1809</v>
      </c>
      <c r="C136" s="6" t="s">
        <v>9</v>
      </c>
      <c r="D136" s="82"/>
      <c r="E136" s="82"/>
      <c r="F136" s="82"/>
      <c r="G136" s="82"/>
      <c r="H136" s="206">
        <v>4.3499999999999996</v>
      </c>
    </row>
    <row r="137" spans="1:8" ht="45" x14ac:dyDescent="0.25">
      <c r="A137" s="10" t="s">
        <v>260</v>
      </c>
      <c r="B137" s="34" t="s">
        <v>255</v>
      </c>
      <c r="C137" s="8"/>
      <c r="D137" s="15"/>
      <c r="E137" s="15"/>
      <c r="F137" s="15"/>
      <c r="G137" s="15"/>
      <c r="H137" s="206"/>
    </row>
    <row r="138" spans="1:8" ht="75" x14ac:dyDescent="0.25">
      <c r="A138" s="6" t="s">
        <v>259</v>
      </c>
      <c r="B138" s="35" t="s">
        <v>2197</v>
      </c>
      <c r="C138" s="6" t="s">
        <v>9</v>
      </c>
      <c r="D138" s="15"/>
      <c r="E138" s="15"/>
      <c r="F138" s="15"/>
      <c r="G138" s="15"/>
      <c r="H138" s="206">
        <v>100</v>
      </c>
    </row>
    <row r="139" spans="1:8" ht="60" x14ac:dyDescent="0.25">
      <c r="A139" s="6" t="s">
        <v>262</v>
      </c>
      <c r="B139" s="35" t="s">
        <v>1811</v>
      </c>
      <c r="C139" s="6"/>
      <c r="D139" s="15"/>
      <c r="E139" s="15"/>
      <c r="F139" s="15"/>
      <c r="G139" s="15"/>
      <c r="H139" s="206"/>
    </row>
    <row r="140" spans="1:8" ht="30" x14ac:dyDescent="0.25">
      <c r="A140" s="6"/>
      <c r="B140" s="35" t="s">
        <v>1812</v>
      </c>
      <c r="C140" s="6" t="s">
        <v>9</v>
      </c>
      <c r="D140" s="82">
        <v>0</v>
      </c>
      <c r="E140" s="82">
        <v>0</v>
      </c>
      <c r="F140" s="82">
        <v>0</v>
      </c>
      <c r="G140" s="82">
        <v>0</v>
      </c>
      <c r="H140" s="82">
        <v>0</v>
      </c>
    </row>
    <row r="141" spans="1:8" x14ac:dyDescent="0.25">
      <c r="A141" s="6"/>
      <c r="B141" s="35" t="s">
        <v>1816</v>
      </c>
      <c r="C141" s="6" t="s">
        <v>9</v>
      </c>
      <c r="D141" s="82">
        <v>0</v>
      </c>
      <c r="E141" s="82">
        <v>0</v>
      </c>
      <c r="F141" s="82">
        <v>0</v>
      </c>
      <c r="G141" s="82">
        <v>0</v>
      </c>
      <c r="H141" s="82">
        <v>0</v>
      </c>
    </row>
    <row r="142" spans="1:8" ht="45" x14ac:dyDescent="0.25">
      <c r="A142" s="6"/>
      <c r="B142" s="35" t="s">
        <v>1813</v>
      </c>
      <c r="C142" s="6"/>
      <c r="D142" s="82">
        <v>0</v>
      </c>
      <c r="E142" s="82">
        <v>0</v>
      </c>
      <c r="F142" s="82">
        <v>4.6153846153846132</v>
      </c>
      <c r="G142" s="82">
        <v>2.9126213592232943</v>
      </c>
      <c r="H142" s="206">
        <v>2.9126213592232943</v>
      </c>
    </row>
    <row r="143" spans="1:8" x14ac:dyDescent="0.25">
      <c r="A143" s="6"/>
      <c r="B143" s="35" t="s">
        <v>1814</v>
      </c>
      <c r="C143" s="6" t="s">
        <v>9</v>
      </c>
      <c r="D143" s="82">
        <v>0</v>
      </c>
      <c r="E143" s="82">
        <v>0</v>
      </c>
      <c r="F143" s="82">
        <v>0</v>
      </c>
      <c r="G143" s="82">
        <v>0</v>
      </c>
      <c r="H143" s="82">
        <v>0</v>
      </c>
    </row>
    <row r="144" spans="1:8" x14ac:dyDescent="0.25">
      <c r="A144" s="6"/>
      <c r="B144" s="35" t="s">
        <v>1815</v>
      </c>
      <c r="C144" s="6" t="s">
        <v>9</v>
      </c>
      <c r="D144" s="82">
        <v>0</v>
      </c>
      <c r="E144" s="82">
        <v>0</v>
      </c>
      <c r="F144" s="82">
        <v>0</v>
      </c>
      <c r="G144" s="82">
        <v>0</v>
      </c>
      <c r="H144" s="82">
        <v>0</v>
      </c>
    </row>
    <row r="145" spans="1:8" x14ac:dyDescent="0.25">
      <c r="A145" s="6"/>
      <c r="B145" s="35" t="s">
        <v>1814</v>
      </c>
      <c r="C145" s="6" t="s">
        <v>9</v>
      </c>
      <c r="D145" s="82">
        <v>0</v>
      </c>
      <c r="E145" s="82">
        <v>0</v>
      </c>
      <c r="F145" s="82">
        <v>0</v>
      </c>
      <c r="G145" s="82">
        <v>0</v>
      </c>
      <c r="H145" s="82">
        <v>0</v>
      </c>
    </row>
    <row r="146" spans="1:8" ht="75" x14ac:dyDescent="0.25">
      <c r="A146" s="13" t="s">
        <v>1605</v>
      </c>
      <c r="B146" s="81" t="s">
        <v>1817</v>
      </c>
      <c r="C146" s="6" t="s">
        <v>9</v>
      </c>
      <c r="D146" s="130"/>
      <c r="E146" s="130"/>
      <c r="F146" s="130"/>
      <c r="G146" s="130"/>
      <c r="H146" s="206">
        <v>48.89</v>
      </c>
    </row>
    <row r="147" spans="1:8" ht="90" x14ac:dyDescent="0.25">
      <c r="A147" s="13" t="s">
        <v>1607</v>
      </c>
      <c r="B147" s="81" t="s">
        <v>1818</v>
      </c>
      <c r="C147" s="6" t="s">
        <v>9</v>
      </c>
      <c r="D147" s="130"/>
      <c r="E147" s="130"/>
      <c r="F147" s="130"/>
      <c r="G147" s="130"/>
      <c r="H147" s="206">
        <v>0</v>
      </c>
    </row>
    <row r="148" spans="1:8" ht="45" x14ac:dyDescent="0.25">
      <c r="A148" s="13" t="s">
        <v>1609</v>
      </c>
      <c r="B148" s="81" t="s">
        <v>1819</v>
      </c>
      <c r="C148" s="13"/>
      <c r="D148" s="130"/>
      <c r="E148" s="130"/>
      <c r="F148" s="130"/>
      <c r="G148" s="130"/>
      <c r="H148" s="206"/>
    </row>
    <row r="149" spans="1:8" x14ac:dyDescent="0.25">
      <c r="A149" s="13"/>
      <c r="B149" s="81" t="s">
        <v>1820</v>
      </c>
      <c r="C149" s="13" t="s">
        <v>9</v>
      </c>
      <c r="D149" s="130"/>
      <c r="E149" s="130"/>
      <c r="F149" s="130"/>
      <c r="G149" s="130"/>
      <c r="H149" s="206">
        <v>0</v>
      </c>
    </row>
    <row r="150" spans="1:8" x14ac:dyDescent="0.25">
      <c r="A150" s="13"/>
      <c r="B150" s="81" t="s">
        <v>1821</v>
      </c>
      <c r="C150" s="13" t="s">
        <v>9</v>
      </c>
      <c r="D150" s="130"/>
      <c r="E150" s="130"/>
      <c r="F150" s="130"/>
      <c r="G150" s="130"/>
      <c r="H150" s="206">
        <v>1.92</v>
      </c>
    </row>
    <row r="151" spans="1:8" x14ac:dyDescent="0.25">
      <c r="A151" s="13"/>
      <c r="B151" s="81" t="s">
        <v>1822</v>
      </c>
      <c r="C151" s="13" t="s">
        <v>9</v>
      </c>
      <c r="D151" s="130"/>
      <c r="E151" s="130"/>
      <c r="F151" s="130"/>
      <c r="G151" s="130"/>
      <c r="H151" s="206">
        <v>0</v>
      </c>
    </row>
    <row r="152" spans="1:8" x14ac:dyDescent="0.25">
      <c r="A152" s="13"/>
      <c r="B152" s="81" t="s">
        <v>1823</v>
      </c>
      <c r="C152" s="13" t="s">
        <v>9</v>
      </c>
      <c r="D152" s="130"/>
      <c r="E152" s="130"/>
      <c r="F152" s="130"/>
      <c r="G152" s="130"/>
      <c r="H152" s="206">
        <v>0</v>
      </c>
    </row>
    <row r="153" spans="1:8" x14ac:dyDescent="0.25">
      <c r="A153" s="13"/>
      <c r="B153" s="81" t="s">
        <v>1824</v>
      </c>
      <c r="C153" s="13" t="s">
        <v>9</v>
      </c>
      <c r="D153" s="130"/>
      <c r="E153" s="130"/>
      <c r="F153" s="130"/>
      <c r="G153" s="130"/>
      <c r="H153" s="206">
        <v>23.23</v>
      </c>
    </row>
    <row r="154" spans="1:8" x14ac:dyDescent="0.25">
      <c r="A154" s="13"/>
      <c r="B154" s="81" t="s">
        <v>1764</v>
      </c>
      <c r="C154" s="13" t="s">
        <v>9</v>
      </c>
      <c r="D154" s="130"/>
      <c r="E154" s="130"/>
      <c r="F154" s="130"/>
      <c r="G154" s="130"/>
      <c r="H154" s="206">
        <v>0.65</v>
      </c>
    </row>
    <row r="155" spans="1:8" x14ac:dyDescent="0.25">
      <c r="A155" s="13"/>
      <c r="B155" s="81" t="s">
        <v>1827</v>
      </c>
      <c r="C155" s="13" t="s">
        <v>9</v>
      </c>
      <c r="D155" s="130"/>
      <c r="E155" s="130"/>
      <c r="F155" s="130"/>
      <c r="G155" s="130"/>
      <c r="H155" s="206">
        <v>45.81</v>
      </c>
    </row>
    <row r="156" spans="1:8" x14ac:dyDescent="0.25">
      <c r="A156" s="13"/>
      <c r="B156" s="81" t="s">
        <v>1825</v>
      </c>
      <c r="C156" s="13" t="s">
        <v>9</v>
      </c>
      <c r="D156" s="130"/>
      <c r="E156" s="130"/>
      <c r="F156" s="130"/>
      <c r="G156" s="130"/>
      <c r="H156" s="206">
        <v>2.58</v>
      </c>
    </row>
    <row r="157" spans="1:8" x14ac:dyDescent="0.25">
      <c r="A157" s="13"/>
      <c r="B157" s="81" t="s">
        <v>1826</v>
      </c>
      <c r="C157" s="13" t="s">
        <v>9</v>
      </c>
      <c r="D157" s="130"/>
      <c r="E157" s="130"/>
      <c r="F157" s="130"/>
      <c r="G157" s="130"/>
      <c r="H157" s="206">
        <v>25.81</v>
      </c>
    </row>
    <row r="158" spans="1:8" ht="45" x14ac:dyDescent="0.25">
      <c r="A158" s="13" t="s">
        <v>1829</v>
      </c>
      <c r="B158" s="81" t="s">
        <v>1828</v>
      </c>
      <c r="C158" s="13"/>
      <c r="D158" s="130"/>
      <c r="E158" s="130"/>
      <c r="F158" s="130"/>
      <c r="G158" s="130"/>
      <c r="H158" s="206"/>
    </row>
    <row r="159" spans="1:8" x14ac:dyDescent="0.25">
      <c r="A159" s="13"/>
      <c r="B159" s="81" t="s">
        <v>1830</v>
      </c>
      <c r="C159" s="13" t="s">
        <v>1131</v>
      </c>
      <c r="D159" s="130"/>
      <c r="E159" s="130"/>
      <c r="F159" s="130"/>
      <c r="G159" s="130"/>
      <c r="H159" s="206">
        <v>0</v>
      </c>
    </row>
    <row r="160" spans="1:8" x14ac:dyDescent="0.25">
      <c r="A160" s="13"/>
      <c r="B160" s="81" t="s">
        <v>1831</v>
      </c>
      <c r="C160" s="13" t="s">
        <v>1131</v>
      </c>
      <c r="D160" s="130"/>
      <c r="E160" s="130"/>
      <c r="F160" s="130"/>
      <c r="G160" s="130"/>
      <c r="H160" s="206">
        <v>18.3</v>
      </c>
    </row>
    <row r="161" spans="1:8" x14ac:dyDescent="0.25">
      <c r="A161" s="13"/>
      <c r="B161" s="81" t="s">
        <v>1832</v>
      </c>
      <c r="C161" s="13" t="s">
        <v>1131</v>
      </c>
      <c r="D161" s="130"/>
      <c r="E161" s="130"/>
      <c r="F161" s="130"/>
      <c r="G161" s="130"/>
      <c r="H161" s="206">
        <v>8.4600000000000009</v>
      </c>
    </row>
    <row r="162" spans="1:8" x14ac:dyDescent="0.25">
      <c r="A162" s="13"/>
      <c r="B162" s="81" t="s">
        <v>1833</v>
      </c>
      <c r="C162" s="13" t="s">
        <v>1131</v>
      </c>
      <c r="D162" s="130"/>
      <c r="E162" s="130"/>
      <c r="F162" s="130"/>
      <c r="G162" s="130"/>
      <c r="H162" s="206">
        <v>0</v>
      </c>
    </row>
    <row r="163" spans="1:8" ht="45" x14ac:dyDescent="0.25">
      <c r="A163" s="10" t="s">
        <v>265</v>
      </c>
      <c r="B163" s="34" t="s">
        <v>266</v>
      </c>
      <c r="C163" s="8"/>
      <c r="D163" s="15"/>
      <c r="E163" s="15"/>
      <c r="F163" s="15"/>
      <c r="G163" s="15"/>
      <c r="H163" s="206"/>
    </row>
    <row r="164" spans="1:8" ht="60" x14ac:dyDescent="0.25">
      <c r="A164" s="13" t="s">
        <v>268</v>
      </c>
      <c r="B164" s="22" t="s">
        <v>1834</v>
      </c>
      <c r="C164" s="13" t="s">
        <v>9</v>
      </c>
      <c r="D164" s="82"/>
      <c r="E164" s="82"/>
      <c r="F164" s="82"/>
      <c r="G164" s="82"/>
      <c r="H164" s="206">
        <v>98.7</v>
      </c>
    </row>
    <row r="165" spans="1:8" ht="30" x14ac:dyDescent="0.25">
      <c r="A165" s="13" t="s">
        <v>269</v>
      </c>
      <c r="B165" s="81" t="s">
        <v>1336</v>
      </c>
      <c r="C165" s="108"/>
      <c r="D165" s="176"/>
      <c r="E165" s="176"/>
      <c r="F165" s="176"/>
      <c r="G165" s="176"/>
      <c r="H165" s="206"/>
    </row>
    <row r="166" spans="1:8" x14ac:dyDescent="0.25">
      <c r="A166" s="108"/>
      <c r="B166" s="22" t="s">
        <v>1644</v>
      </c>
      <c r="C166" s="13" t="s">
        <v>1328</v>
      </c>
      <c r="D166" s="82"/>
      <c r="E166" s="82"/>
      <c r="F166" s="82"/>
      <c r="G166" s="82"/>
      <c r="H166" s="206"/>
    </row>
    <row r="167" spans="1:8" x14ac:dyDescent="0.25">
      <c r="A167" s="108"/>
      <c r="B167" s="22" t="s">
        <v>1645</v>
      </c>
      <c r="C167" s="13" t="s">
        <v>1328</v>
      </c>
      <c r="D167" s="82"/>
      <c r="E167" s="82"/>
      <c r="F167" s="82"/>
      <c r="G167" s="82"/>
      <c r="H167" s="206"/>
    </row>
    <row r="168" spans="1:8" ht="45" x14ac:dyDescent="0.25">
      <c r="A168" s="6" t="s">
        <v>273</v>
      </c>
      <c r="B168" s="35" t="s">
        <v>1835</v>
      </c>
      <c r="C168" s="8"/>
      <c r="D168" s="83"/>
      <c r="E168" s="83"/>
      <c r="F168" s="83"/>
      <c r="G168" s="83"/>
      <c r="H168" s="206"/>
    </row>
    <row r="169" spans="1:8" x14ac:dyDescent="0.25">
      <c r="A169" s="8"/>
      <c r="B169" s="35" t="s">
        <v>1836</v>
      </c>
      <c r="C169" s="6" t="s">
        <v>1328</v>
      </c>
      <c r="D169" s="135"/>
      <c r="E169" s="135"/>
      <c r="F169" s="135"/>
      <c r="G169" s="135"/>
      <c r="H169" s="254">
        <v>4</v>
      </c>
    </row>
    <row r="170" spans="1:8" x14ac:dyDescent="0.25">
      <c r="A170" s="8"/>
      <c r="B170" s="35" t="s">
        <v>1837</v>
      </c>
      <c r="C170" s="6" t="s">
        <v>1328</v>
      </c>
      <c r="D170" s="135"/>
      <c r="E170" s="135"/>
      <c r="F170" s="135"/>
      <c r="G170" s="135"/>
      <c r="H170" s="254">
        <v>60.15</v>
      </c>
    </row>
    <row r="171" spans="1:8" ht="60" x14ac:dyDescent="0.25">
      <c r="A171" s="13" t="s">
        <v>274</v>
      </c>
      <c r="B171" s="81" t="s">
        <v>1838</v>
      </c>
      <c r="C171" s="108"/>
      <c r="D171" s="176"/>
      <c r="E171" s="176"/>
      <c r="F171" s="176"/>
      <c r="G171" s="176"/>
      <c r="H171" s="206">
        <v>1.3</v>
      </c>
    </row>
    <row r="172" spans="1:8" ht="90" x14ac:dyDescent="0.25">
      <c r="A172" s="10" t="s">
        <v>280</v>
      </c>
      <c r="B172" s="34" t="s">
        <v>279</v>
      </c>
      <c r="C172" s="8"/>
      <c r="D172" s="15"/>
      <c r="E172" s="15"/>
      <c r="F172" s="15"/>
      <c r="G172" s="15"/>
      <c r="H172" s="206"/>
    </row>
    <row r="173" spans="1:8" ht="60" x14ac:dyDescent="0.25">
      <c r="A173" s="6" t="s">
        <v>282</v>
      </c>
      <c r="B173" s="35" t="s">
        <v>1839</v>
      </c>
      <c r="C173" s="13" t="s">
        <v>9</v>
      </c>
      <c r="D173" s="111">
        <v>97.532082922013814</v>
      </c>
      <c r="E173" s="111">
        <v>98.505231689088191</v>
      </c>
      <c r="F173" s="111">
        <v>99.414348462664719</v>
      </c>
      <c r="G173" s="111">
        <v>99.604938271604937</v>
      </c>
      <c r="H173" s="240">
        <v>100</v>
      </c>
    </row>
    <row r="174" spans="1:8" ht="60" x14ac:dyDescent="0.25">
      <c r="A174" s="6" t="s">
        <v>287</v>
      </c>
      <c r="B174" s="35" t="s">
        <v>1840</v>
      </c>
      <c r="C174" s="13" t="s">
        <v>9</v>
      </c>
      <c r="D174" s="111">
        <v>34.782608695652172</v>
      </c>
      <c r="E174" s="111">
        <v>34.782608695652172</v>
      </c>
      <c r="F174" s="111">
        <v>95.652173913043484</v>
      </c>
      <c r="G174" s="111">
        <v>86.956521739130437</v>
      </c>
      <c r="H174" s="240">
        <v>86.956521739130437</v>
      </c>
    </row>
    <row r="175" spans="1:8" ht="60" x14ac:dyDescent="0.25">
      <c r="A175" s="6" t="s">
        <v>291</v>
      </c>
      <c r="B175" s="35" t="s">
        <v>1841</v>
      </c>
      <c r="C175" s="13" t="s">
        <v>9</v>
      </c>
      <c r="D175" s="111">
        <v>91.304347826086953</v>
      </c>
      <c r="E175" s="111">
        <v>91.304347826086953</v>
      </c>
      <c r="F175" s="111">
        <v>91.304347826086953</v>
      </c>
      <c r="G175" s="111">
        <v>95.652173913043484</v>
      </c>
      <c r="H175" s="240">
        <v>73.91304347826086</v>
      </c>
    </row>
    <row r="176" spans="1:8" ht="60" x14ac:dyDescent="0.25">
      <c r="A176" s="6" t="s">
        <v>296</v>
      </c>
      <c r="B176" s="35" t="s">
        <v>1842</v>
      </c>
      <c r="C176" s="13" t="s">
        <v>9</v>
      </c>
      <c r="D176" s="111">
        <v>4.3478260869565215</v>
      </c>
      <c r="E176" s="111">
        <v>4.3478260869565215</v>
      </c>
      <c r="F176" s="111">
        <v>4.3478260869565215</v>
      </c>
      <c r="G176" s="111">
        <v>4.3478260869565215</v>
      </c>
      <c r="H176" s="240">
        <v>4.3478260869565215</v>
      </c>
    </row>
    <row r="177" spans="1:8" ht="60" x14ac:dyDescent="0.25">
      <c r="A177" s="10" t="s">
        <v>302</v>
      </c>
      <c r="B177" s="34" t="s">
        <v>301</v>
      </c>
      <c r="C177" s="8"/>
      <c r="D177" s="15"/>
      <c r="E177" s="15"/>
      <c r="F177" s="15"/>
      <c r="G177" s="15"/>
      <c r="H177" s="206"/>
    </row>
    <row r="178" spans="1:8" ht="45" x14ac:dyDescent="0.25">
      <c r="A178" s="6" t="s">
        <v>304</v>
      </c>
      <c r="B178" s="35" t="s">
        <v>1843</v>
      </c>
      <c r="C178" s="13" t="s">
        <v>9</v>
      </c>
      <c r="D178" s="111">
        <v>88.461538461538453</v>
      </c>
      <c r="E178" s="111">
        <v>100</v>
      </c>
      <c r="F178" s="111">
        <v>100</v>
      </c>
      <c r="G178" s="111">
        <v>100</v>
      </c>
      <c r="H178" s="240">
        <v>100</v>
      </c>
    </row>
    <row r="179" spans="1:8" ht="45" x14ac:dyDescent="0.25">
      <c r="A179" s="10" t="s">
        <v>310</v>
      </c>
      <c r="B179" s="34" t="s">
        <v>1844</v>
      </c>
      <c r="C179" s="8"/>
      <c r="D179" s="15"/>
      <c r="E179" s="15"/>
      <c r="F179" s="15"/>
      <c r="G179" s="15"/>
      <c r="H179" s="206"/>
    </row>
    <row r="180" spans="1:8" ht="60" x14ac:dyDescent="0.25">
      <c r="A180" s="6" t="s">
        <v>321</v>
      </c>
      <c r="B180" s="35" t="s">
        <v>1845</v>
      </c>
      <c r="C180" s="13" t="s">
        <v>1325</v>
      </c>
      <c r="D180" s="130">
        <v>381.68803016022622</v>
      </c>
      <c r="E180" s="130">
        <v>402.9626078619367</v>
      </c>
      <c r="F180" s="130">
        <v>393.06655067420616</v>
      </c>
      <c r="G180" s="130">
        <v>415.99804017638411</v>
      </c>
      <c r="H180" s="240">
        <v>441.26979472140761</v>
      </c>
    </row>
    <row r="181" spans="1:8" ht="60" x14ac:dyDescent="0.25">
      <c r="A181" s="6" t="s">
        <v>320</v>
      </c>
      <c r="B181" s="35" t="s">
        <v>1846</v>
      </c>
      <c r="C181" s="13" t="s">
        <v>9</v>
      </c>
      <c r="D181" s="130">
        <v>1.5556669489914094E-2</v>
      </c>
      <c r="E181" s="130">
        <v>2.8789645244949914E-2</v>
      </c>
      <c r="F181" s="130">
        <v>6.5622025983223781E-2</v>
      </c>
      <c r="G181" s="130">
        <v>5.3000287379336014E-2</v>
      </c>
      <c r="H181" s="240">
        <v>0</v>
      </c>
    </row>
    <row r="182" spans="1:8" ht="30" x14ac:dyDescent="0.25">
      <c r="A182" s="10" t="s">
        <v>332</v>
      </c>
      <c r="B182" s="34" t="s">
        <v>331</v>
      </c>
      <c r="C182" s="8"/>
      <c r="D182" s="111"/>
      <c r="E182" s="111"/>
      <c r="F182" s="111"/>
      <c r="G182" s="111"/>
      <c r="H182" s="240"/>
    </row>
    <row r="183" spans="1:8" ht="90" x14ac:dyDescent="0.25">
      <c r="A183" s="6" t="s">
        <v>334</v>
      </c>
      <c r="B183" s="35" t="s">
        <v>1847</v>
      </c>
      <c r="C183" s="13" t="s">
        <v>9</v>
      </c>
      <c r="D183" s="111">
        <v>100</v>
      </c>
      <c r="E183" s="111">
        <v>100</v>
      </c>
      <c r="F183" s="111">
        <v>100</v>
      </c>
      <c r="G183" s="111">
        <v>100</v>
      </c>
      <c r="H183" s="240">
        <v>100</v>
      </c>
    </row>
    <row r="184" spans="1:8" ht="90" x14ac:dyDescent="0.25">
      <c r="A184" s="6" t="s">
        <v>339</v>
      </c>
      <c r="B184" s="35" t="s">
        <v>1848</v>
      </c>
      <c r="C184" s="13" t="s">
        <v>9</v>
      </c>
      <c r="D184" s="111">
        <v>4.3478260869565215</v>
      </c>
      <c r="E184" s="111">
        <v>8.695652173913043</v>
      </c>
      <c r="F184" s="111">
        <v>0</v>
      </c>
      <c r="G184" s="111">
        <v>0</v>
      </c>
      <c r="H184" s="240">
        <v>0</v>
      </c>
    </row>
    <row r="185" spans="1:8" ht="90" x14ac:dyDescent="0.25">
      <c r="A185" s="6" t="s">
        <v>344</v>
      </c>
      <c r="B185" s="35" t="s">
        <v>1849</v>
      </c>
      <c r="C185" s="13" t="s">
        <v>9</v>
      </c>
      <c r="D185" s="111">
        <v>30.434782608695656</v>
      </c>
      <c r="E185" s="111">
        <v>34.782608695652172</v>
      </c>
      <c r="F185" s="111">
        <v>21.739130434782609</v>
      </c>
      <c r="G185" s="111">
        <v>0</v>
      </c>
      <c r="H185" s="240">
        <v>0</v>
      </c>
    </row>
    <row r="186" spans="1:8" s="110" customFormat="1" hidden="1" x14ac:dyDescent="0.25">
      <c r="A186" s="259" t="s">
        <v>368</v>
      </c>
      <c r="B186" s="259"/>
      <c r="C186" s="259"/>
      <c r="D186" s="259"/>
      <c r="E186" s="259"/>
      <c r="F186" s="259"/>
      <c r="G186" s="108"/>
      <c r="H186" s="108"/>
    </row>
    <row r="187" spans="1:8" s="110" customFormat="1" hidden="1" x14ac:dyDescent="0.25">
      <c r="A187" s="259" t="s">
        <v>369</v>
      </c>
      <c r="B187" s="259"/>
      <c r="C187" s="259"/>
      <c r="D187" s="259"/>
      <c r="E187" s="259"/>
      <c r="F187" s="259"/>
      <c r="G187" s="108"/>
      <c r="H187" s="108"/>
    </row>
    <row r="188" spans="1:8" s="110" customFormat="1" ht="45" hidden="1" x14ac:dyDescent="0.25">
      <c r="A188" s="122" t="s">
        <v>370</v>
      </c>
      <c r="B188" s="123" t="s">
        <v>371</v>
      </c>
      <c r="C188" s="108"/>
      <c r="D188" s="111"/>
      <c r="E188" s="111"/>
      <c r="F188" s="111"/>
      <c r="G188" s="108"/>
      <c r="H188" s="108"/>
    </row>
    <row r="189" spans="1:8" s="110" customFormat="1" ht="75" hidden="1" x14ac:dyDescent="0.25">
      <c r="A189" s="13" t="s">
        <v>372</v>
      </c>
      <c r="B189" s="81" t="s">
        <v>373</v>
      </c>
      <c r="C189" s="13" t="s">
        <v>9</v>
      </c>
      <c r="D189" s="130">
        <f>IF(ISERR(Профессиональное!E10),"-",Профессиональное!E10)</f>
        <v>7.15</v>
      </c>
      <c r="E189" s="130">
        <f>IF(ISERR(Профессиональное!F10),"-",Профессиональное!F10)</f>
        <v>6.99</v>
      </c>
      <c r="F189" s="130">
        <f>IF(ISERR(Профессиональное!G10),"-",Профессиональное!G10)</f>
        <v>0</v>
      </c>
      <c r="G189" s="108"/>
      <c r="H189" s="108"/>
    </row>
    <row r="190" spans="1:8" s="110" customFormat="1" ht="75" hidden="1" x14ac:dyDescent="0.25">
      <c r="A190" s="13" t="s">
        <v>379</v>
      </c>
      <c r="B190" s="81" t="s">
        <v>378</v>
      </c>
      <c r="C190" s="13" t="s">
        <v>9</v>
      </c>
      <c r="D190" s="130">
        <f>IF(ISERR(Профессиональное!E14),"-",Профессиональное!E14)</f>
        <v>14.9</v>
      </c>
      <c r="E190" s="130">
        <f>IF(ISERR(Профессиональное!F14),"-",Профессиональное!F14)</f>
        <v>22.46</v>
      </c>
      <c r="F190" s="130">
        <f>IF(ISERR(Профессиональное!G14),"-",Профессиональное!G14)</f>
        <v>0</v>
      </c>
      <c r="G190" s="108"/>
      <c r="H190" s="108"/>
    </row>
    <row r="191" spans="1:8" s="110" customFormat="1" ht="45" hidden="1" x14ac:dyDescent="0.25">
      <c r="A191" s="13" t="s">
        <v>1646</v>
      </c>
      <c r="B191" s="22" t="s">
        <v>1649</v>
      </c>
      <c r="C191" s="13" t="s">
        <v>1323</v>
      </c>
      <c r="D191" s="130" t="str">
        <f>IF(ISERR(Профессиональное!E17),"-",Профессиональное!E17)</f>
        <v>-</v>
      </c>
      <c r="E191" s="130" t="str">
        <f>IF(ISERR(Профессиональное!F17),"-",Профессиональное!F17)</f>
        <v>-</v>
      </c>
      <c r="F191" s="130" t="str">
        <f>IF(ISERR(Профессиональное!G17),"-",Профессиональное!G17)</f>
        <v>-</v>
      </c>
      <c r="G191" s="108"/>
      <c r="H191" s="108"/>
    </row>
    <row r="192" spans="1:8" s="110" customFormat="1" ht="45" hidden="1" x14ac:dyDescent="0.25">
      <c r="A192" s="122" t="s">
        <v>383</v>
      </c>
      <c r="B192" s="123" t="s">
        <v>384</v>
      </c>
      <c r="C192" s="13"/>
      <c r="D192" s="111"/>
      <c r="E192" s="111"/>
      <c r="F192" s="111"/>
      <c r="G192" s="108"/>
      <c r="H192" s="108"/>
    </row>
    <row r="193" spans="1:8" s="110" customFormat="1" ht="90" hidden="1" x14ac:dyDescent="0.25">
      <c r="A193" s="13" t="s">
        <v>386</v>
      </c>
      <c r="B193" s="81" t="s">
        <v>385</v>
      </c>
      <c r="C193" s="13" t="s">
        <v>9</v>
      </c>
      <c r="D193" s="130">
        <f>IF(ISERR(Профессиональное!E21),"-",Профессиональное!E21)</f>
        <v>0.34</v>
      </c>
      <c r="E193" s="130">
        <f>IF(ISERR(Профессиональное!F21),"-",Профессиональное!F21)</f>
        <v>0</v>
      </c>
      <c r="F193" s="130" t="str">
        <f>IF(ISERR(Профессиональное!G21),"-",Профессиональное!G21)</f>
        <v>-</v>
      </c>
      <c r="G193" s="108"/>
      <c r="H193" s="108"/>
    </row>
    <row r="194" spans="1:8" s="110" customFormat="1" ht="120" hidden="1" x14ac:dyDescent="0.25">
      <c r="A194" s="13" t="s">
        <v>391</v>
      </c>
      <c r="B194" s="81" t="s">
        <v>392</v>
      </c>
      <c r="C194" s="13"/>
      <c r="D194" s="111"/>
      <c r="E194" s="111"/>
      <c r="F194" s="111"/>
      <c r="G194" s="108"/>
      <c r="H194" s="108"/>
    </row>
    <row r="195" spans="1:8" s="110" customFormat="1" hidden="1" x14ac:dyDescent="0.25">
      <c r="A195" s="108"/>
      <c r="B195" s="81" t="s">
        <v>1511</v>
      </c>
      <c r="C195" s="13" t="s">
        <v>9</v>
      </c>
      <c r="D195" s="130">
        <f>IF(ISERR(Профессиональное!E25),"-",Профессиональное!E25)</f>
        <v>90.93</v>
      </c>
      <c r="E195" s="130">
        <f>IF(ISERR(Профессиональное!F25),"-",Профессиональное!F25)</f>
        <v>93.69747899159664</v>
      </c>
      <c r="F195" s="130" t="str">
        <f>IF(ISERR(Профессиональное!G25),"-",Профессиональное!G25)</f>
        <v>-</v>
      </c>
      <c r="G195" s="108"/>
      <c r="H195" s="108"/>
    </row>
    <row r="196" spans="1:8" s="110" customFormat="1" hidden="1" x14ac:dyDescent="0.25">
      <c r="A196" s="108"/>
      <c r="B196" s="81" t="s">
        <v>1512</v>
      </c>
      <c r="C196" s="13" t="s">
        <v>9</v>
      </c>
      <c r="D196" s="130">
        <f>IF(ISERR(Профессиональное!E34),"-",Профессиональное!E34)</f>
        <v>3.1</v>
      </c>
      <c r="E196" s="130">
        <f>IF(ISERR(Профессиональное!F34),"-",Профессиональное!F34)</f>
        <v>3.8565426170468187</v>
      </c>
      <c r="F196" s="130" t="str">
        <f>IF(ISERR(Профессиональное!G34),"-",Профессиональное!G34)</f>
        <v>-</v>
      </c>
      <c r="G196" s="108"/>
      <c r="H196" s="108"/>
    </row>
    <row r="197" spans="1:8" s="110" customFormat="1" ht="120" hidden="1" x14ac:dyDescent="0.25">
      <c r="A197" s="13" t="s">
        <v>406</v>
      </c>
      <c r="B197" s="81" t="s">
        <v>405</v>
      </c>
      <c r="C197" s="13"/>
      <c r="D197" s="111"/>
      <c r="E197" s="111"/>
      <c r="F197" s="111"/>
      <c r="G197" s="108"/>
      <c r="H197" s="108"/>
    </row>
    <row r="198" spans="1:8" s="110" customFormat="1" hidden="1" x14ac:dyDescent="0.25">
      <c r="A198" s="108"/>
      <c r="B198" s="81" t="s">
        <v>1511</v>
      </c>
      <c r="C198" s="13"/>
      <c r="D198" s="111"/>
      <c r="E198" s="111"/>
      <c r="F198" s="111"/>
      <c r="G198" s="108"/>
      <c r="H198" s="108"/>
    </row>
    <row r="199" spans="1:8" s="110" customFormat="1" hidden="1" x14ac:dyDescent="0.25">
      <c r="A199" s="108"/>
      <c r="B199" s="81" t="s">
        <v>1507</v>
      </c>
      <c r="C199" s="13" t="s">
        <v>9</v>
      </c>
      <c r="D199" s="130">
        <f>IF(ISERR(Профессиональное!E45),"-",Профессиональное!E45)</f>
        <v>63.46</v>
      </c>
      <c r="E199" s="130">
        <f>IF(ISERR(Профессиональное!F45),"-",Профессиональное!F45)</f>
        <v>64.047929409405384</v>
      </c>
      <c r="F199" s="130" t="str">
        <f>IF(ISERR(Профессиональное!G45),"-",Профессиональное!G45)</f>
        <v>-</v>
      </c>
      <c r="G199" s="108"/>
      <c r="H199" s="108"/>
    </row>
    <row r="200" spans="1:8" s="110" customFormat="1" hidden="1" x14ac:dyDescent="0.25">
      <c r="A200" s="108"/>
      <c r="B200" s="81" t="s">
        <v>1508</v>
      </c>
      <c r="C200" s="13" t="s">
        <v>9</v>
      </c>
      <c r="D200" s="130">
        <f>IF(ISERR(Профессиональное!E46),"-",Профессиональное!E46)</f>
        <v>72.22</v>
      </c>
      <c r="E200" s="130">
        <f>IF(ISERR(Профессиональное!F46),"-",Профессиональное!F46)</f>
        <v>66.417910447761201</v>
      </c>
      <c r="F200" s="130" t="str">
        <f>IF(ISERR(Профессиональное!G46),"-",Профессиональное!G46)</f>
        <v>-</v>
      </c>
      <c r="G200" s="108"/>
      <c r="H200" s="108"/>
    </row>
    <row r="201" spans="1:8" s="110" customFormat="1" hidden="1" x14ac:dyDescent="0.25">
      <c r="A201" s="108"/>
      <c r="B201" s="81" t="s">
        <v>1512</v>
      </c>
      <c r="C201" s="13"/>
      <c r="D201" s="111"/>
      <c r="E201" s="111"/>
      <c r="F201" s="111"/>
      <c r="G201" s="108"/>
      <c r="H201" s="108"/>
    </row>
    <row r="202" spans="1:8" s="110" customFormat="1" hidden="1" x14ac:dyDescent="0.25">
      <c r="A202" s="108"/>
      <c r="B202" s="81" t="s">
        <v>1507</v>
      </c>
      <c r="C202" s="13" t="s">
        <v>9</v>
      </c>
      <c r="D202" s="130">
        <f>IF(ISERR(Профессиональное!E54),"-",Профессиональное!E54)</f>
        <v>36.54</v>
      </c>
      <c r="E202" s="130">
        <f>IF(ISERR(Профессиональное!F54),"-",Профессиональное!F54)</f>
        <v>35.952070590594602</v>
      </c>
      <c r="F202" s="130" t="str">
        <f>IF(ISERR(Профессиональное!G54),"-",Профессиональное!G54)</f>
        <v>-</v>
      </c>
      <c r="G202" s="108"/>
      <c r="H202" s="108"/>
    </row>
    <row r="203" spans="1:8" s="110" customFormat="1" hidden="1" x14ac:dyDescent="0.25">
      <c r="A203" s="108"/>
      <c r="B203" s="81" t="s">
        <v>1508</v>
      </c>
      <c r="C203" s="13" t="s">
        <v>9</v>
      </c>
      <c r="D203" s="130">
        <f>IF(ISERR(Профессиональное!E55),"-",Профессиональное!E55)</f>
        <v>27.78</v>
      </c>
      <c r="E203" s="130">
        <f>IF(ISERR(Профессиональное!F55),"-",Профессиональное!F55)</f>
        <v>33.582089552238806</v>
      </c>
      <c r="F203" s="130" t="str">
        <f>IF(ISERR(Профессиональное!G55),"-",Профессиональное!G55)</f>
        <v>-</v>
      </c>
      <c r="G203" s="108"/>
      <c r="H203" s="108"/>
    </row>
    <row r="204" spans="1:8" s="110" customFormat="1" ht="60" hidden="1" x14ac:dyDescent="0.25">
      <c r="A204" s="13" t="s">
        <v>411</v>
      </c>
      <c r="B204" s="81" t="s">
        <v>412</v>
      </c>
      <c r="C204" s="13" t="s">
        <v>9</v>
      </c>
      <c r="D204" s="130">
        <f>IF(ISERR(Профессиональное!E62),"-",Профессиональное!E62)</f>
        <v>97.09</v>
      </c>
      <c r="E204" s="130">
        <f>IF(ISERR(Профессиональное!F62),"-",Профессиональное!F62)</f>
        <v>97.674069627851139</v>
      </c>
      <c r="F204" s="130" t="str">
        <f>IF(ISERR(Профессиональное!G62),"-",Профессиональное!G62)</f>
        <v>-</v>
      </c>
      <c r="G204" s="108"/>
      <c r="H204" s="108"/>
    </row>
    <row r="205" spans="1:8" s="110" customFormat="1" ht="105" hidden="1" x14ac:dyDescent="0.25">
      <c r="A205" s="150" t="s">
        <v>421</v>
      </c>
      <c r="B205" s="81" t="s">
        <v>704</v>
      </c>
      <c r="C205" s="13"/>
      <c r="D205" s="111"/>
      <c r="E205" s="111"/>
      <c r="F205" s="111"/>
      <c r="G205" s="108"/>
      <c r="H205" s="108"/>
    </row>
    <row r="206" spans="1:8" s="110" customFormat="1" hidden="1" x14ac:dyDescent="0.25">
      <c r="A206" s="150"/>
      <c r="B206" s="81" t="s">
        <v>1513</v>
      </c>
      <c r="C206" s="13"/>
      <c r="D206" s="111"/>
      <c r="E206" s="111"/>
      <c r="F206" s="111"/>
      <c r="G206" s="108"/>
      <c r="H206" s="108"/>
    </row>
    <row r="207" spans="1:8" s="110" customFormat="1" hidden="1" x14ac:dyDescent="0.25">
      <c r="A207" s="150"/>
      <c r="B207" s="81" t="s">
        <v>1507</v>
      </c>
      <c r="C207" s="13" t="s">
        <v>9</v>
      </c>
      <c r="D207" s="130">
        <f>IF(ISERR(Профессиональное!E71),"-",Профессиональное!E71)</f>
        <v>71.069999999999993</v>
      </c>
      <c r="E207" s="130">
        <f>IF(ISERR(Профессиональное!F71),"-",Профессиональное!F71)</f>
        <v>67.251579264012832</v>
      </c>
      <c r="F207" s="130" t="str">
        <f>IF(ISERR(Профессиональное!G71),"-",Профессиональное!G71)</f>
        <v>-</v>
      </c>
      <c r="G207" s="108"/>
      <c r="H207" s="108"/>
    </row>
    <row r="208" spans="1:8" s="110" customFormat="1" hidden="1" x14ac:dyDescent="0.25">
      <c r="A208" s="150"/>
      <c r="B208" s="81" t="s">
        <v>1508</v>
      </c>
      <c r="C208" s="13" t="s">
        <v>9</v>
      </c>
      <c r="D208" s="130">
        <f>IF(ISERR(Профессиональное!E72),"-",Профессиональное!E72)</f>
        <v>69.44</v>
      </c>
      <c r="E208" s="130">
        <f>IF(ISERR(Профессиональное!F72),"-",Профессиональное!F72)</f>
        <v>58.208955223880601</v>
      </c>
      <c r="F208" s="130" t="str">
        <f>IF(ISERR(Профессиональное!G72),"-",Профессиональное!G72)</f>
        <v>-</v>
      </c>
      <c r="G208" s="108"/>
      <c r="H208" s="108"/>
    </row>
    <row r="209" spans="1:8" s="110" customFormat="1" hidden="1" x14ac:dyDescent="0.25">
      <c r="A209" s="150"/>
      <c r="B209" s="81" t="s">
        <v>1514</v>
      </c>
      <c r="C209" s="13"/>
      <c r="D209" s="111"/>
      <c r="E209" s="111"/>
      <c r="F209" s="111"/>
      <c r="G209" s="108"/>
      <c r="H209" s="108"/>
    </row>
    <row r="210" spans="1:8" s="110" customFormat="1" hidden="1" x14ac:dyDescent="0.25">
      <c r="A210" s="150"/>
      <c r="B210" s="81" t="s">
        <v>1507</v>
      </c>
      <c r="C210" s="13" t="s">
        <v>9</v>
      </c>
      <c r="D210" s="130">
        <f>IF(ISERR(Профессиональное!E74),"-",Профессиональное!E74)</f>
        <v>2.42</v>
      </c>
      <c r="E210" s="130">
        <f>IF(ISERR(Профессиональное!F74),"-",Профессиональное!F74)</f>
        <v>2.266118520004011</v>
      </c>
      <c r="F210" s="130" t="str">
        <f>IF(ISERR(Профессиональное!G74),"-",Профессиональное!G74)</f>
        <v>-</v>
      </c>
      <c r="G210" s="108"/>
      <c r="H210" s="108"/>
    </row>
    <row r="211" spans="1:8" s="110" customFormat="1" hidden="1" x14ac:dyDescent="0.25">
      <c r="A211" s="150"/>
      <c r="B211" s="81" t="s">
        <v>1508</v>
      </c>
      <c r="C211" s="13" t="s">
        <v>9</v>
      </c>
      <c r="D211" s="130">
        <f>IF(ISERR(Профессиональное!E75),"-",Профессиональное!E75)</f>
        <v>0</v>
      </c>
      <c r="E211" s="130">
        <f>IF(ISERR(Профессиональное!F75),"-",Профессиональное!F75)</f>
        <v>0</v>
      </c>
      <c r="F211" s="130" t="str">
        <f>IF(ISERR(Профессиональное!G75),"-",Профессиональное!G75)</f>
        <v>-</v>
      </c>
      <c r="G211" s="108"/>
      <c r="H211" s="108"/>
    </row>
    <row r="212" spans="1:8" s="110" customFormat="1" hidden="1" x14ac:dyDescent="0.25">
      <c r="A212" s="150"/>
      <c r="B212" s="81" t="s">
        <v>1515</v>
      </c>
      <c r="C212" s="13"/>
      <c r="D212" s="111"/>
      <c r="E212" s="111"/>
      <c r="F212" s="111"/>
      <c r="G212" s="108"/>
      <c r="H212" s="108"/>
    </row>
    <row r="213" spans="1:8" s="110" customFormat="1" hidden="1" x14ac:dyDescent="0.25">
      <c r="A213" s="150"/>
      <c r="B213" s="81" t="s">
        <v>1507</v>
      </c>
      <c r="C213" s="13" t="s">
        <v>9</v>
      </c>
      <c r="D213" s="130">
        <f>IF(ISERR(Профессиональное!E77),"-",Профессиональное!E77)</f>
        <v>26.51</v>
      </c>
      <c r="E213" s="130">
        <f>IF(ISERR(Профессиональное!F77),"-",Профессиональное!F77)</f>
        <v>30.482302215983154</v>
      </c>
      <c r="F213" s="130" t="str">
        <f>IF(ISERR(Профессиональное!G77),"-",Профессиональное!G77)</f>
        <v>-</v>
      </c>
      <c r="G213" s="108"/>
      <c r="H213" s="108"/>
    </row>
    <row r="214" spans="1:8" s="110" customFormat="1" hidden="1" x14ac:dyDescent="0.25">
      <c r="A214" s="150"/>
      <c r="B214" s="81" t="s">
        <v>1508</v>
      </c>
      <c r="C214" s="13" t="s">
        <v>9</v>
      </c>
      <c r="D214" s="130">
        <f>IF(ISERR(Профессиональное!E78),"-",Профессиональное!E78)</f>
        <v>30.56</v>
      </c>
      <c r="E214" s="130">
        <f>IF(ISERR(Профессиональное!F78),"-",Профессиональное!F78)</f>
        <v>41.791044776119399</v>
      </c>
      <c r="F214" s="130" t="str">
        <f>IF(ISERR(Профессиональное!G78),"-",Профессиональное!G78)</f>
        <v>-</v>
      </c>
      <c r="G214" s="108"/>
      <c r="H214" s="108"/>
    </row>
    <row r="215" spans="1:8" s="110" customFormat="1" ht="60" hidden="1" x14ac:dyDescent="0.25">
      <c r="A215" s="150" t="s">
        <v>433</v>
      </c>
      <c r="B215" s="81" t="s">
        <v>432</v>
      </c>
      <c r="C215" s="13"/>
      <c r="D215" s="111"/>
      <c r="E215" s="111"/>
      <c r="F215" s="111"/>
      <c r="G215" s="108"/>
      <c r="H215" s="108"/>
    </row>
    <row r="216" spans="1:8" s="110" customFormat="1" hidden="1" x14ac:dyDescent="0.25">
      <c r="A216" s="150"/>
      <c r="B216" s="81" t="s">
        <v>1507</v>
      </c>
      <c r="C216" s="13" t="s">
        <v>9</v>
      </c>
      <c r="D216" s="130">
        <f>IF(ISERR(Профессиональное!E92),"-",Профессиональное!E92)</f>
        <v>34.83</v>
      </c>
      <c r="E216" s="130">
        <f>IF(ISERR(Профессиональное!F92),"-",Профессиональное!F92)</f>
        <v>33.370099268023665</v>
      </c>
      <c r="F216" s="130" t="str">
        <f>IF(ISERR(Профессиональное!G92),"-",Профессиональное!G92)</f>
        <v>-</v>
      </c>
      <c r="G216" s="108"/>
      <c r="H216" s="108"/>
    </row>
    <row r="217" spans="1:8" s="110" customFormat="1" hidden="1" x14ac:dyDescent="0.25">
      <c r="A217" s="150"/>
      <c r="B217" s="81" t="s">
        <v>1508</v>
      </c>
      <c r="C217" s="13" t="s">
        <v>9</v>
      </c>
      <c r="D217" s="130">
        <f>IF(ISERR(Профессиональное!E93),"-",Профессиональное!E93)</f>
        <v>100</v>
      </c>
      <c r="E217" s="130">
        <f>IF(ISERR(Профессиональное!F93),"-",Профессиональное!F93)</f>
        <v>100</v>
      </c>
      <c r="F217" s="130" t="str">
        <f>IF(ISERR(Профессиональное!G93),"-",Профессиональное!G93)</f>
        <v>-</v>
      </c>
      <c r="G217" s="108"/>
      <c r="H217" s="108"/>
    </row>
    <row r="218" spans="1:8" s="110" customFormat="1" ht="60" hidden="1" x14ac:dyDescent="0.25">
      <c r="A218" s="122" t="s">
        <v>435</v>
      </c>
      <c r="B218" s="123" t="s">
        <v>436</v>
      </c>
      <c r="C218" s="108"/>
      <c r="D218" s="111"/>
      <c r="E218" s="111"/>
      <c r="F218" s="111"/>
      <c r="G218" s="108"/>
      <c r="H218" s="108"/>
    </row>
    <row r="219" spans="1:8" s="110" customFormat="1" ht="90" hidden="1" x14ac:dyDescent="0.25">
      <c r="A219" s="13" t="s">
        <v>447</v>
      </c>
      <c r="B219" s="81" t="s">
        <v>437</v>
      </c>
      <c r="C219" s="13"/>
      <c r="D219" s="111"/>
      <c r="E219" s="111"/>
      <c r="F219" s="111"/>
      <c r="G219" s="108"/>
      <c r="H219" s="108"/>
    </row>
    <row r="220" spans="1:8" s="110" customFormat="1" hidden="1" x14ac:dyDescent="0.25">
      <c r="A220" s="13"/>
      <c r="B220" s="81" t="s">
        <v>209</v>
      </c>
      <c r="C220" s="13" t="s">
        <v>9</v>
      </c>
      <c r="D220" s="130">
        <f>IF(ISERR(Профессиональное!E102),"-",Профессиональное!E102)</f>
        <v>86.67</v>
      </c>
      <c r="E220" s="130" t="str">
        <f>IF(ISERR(Профессиональное!F102),"-",Профессиональное!F102)</f>
        <v>-</v>
      </c>
      <c r="F220" s="130" t="str">
        <f>IF(ISERR(Профессиональное!G102),"-",Профессиональное!G102)</f>
        <v>-</v>
      </c>
      <c r="G220" s="108"/>
      <c r="H220" s="108"/>
    </row>
    <row r="221" spans="1:8" s="110" customFormat="1" hidden="1" x14ac:dyDescent="0.25">
      <c r="A221" s="13"/>
      <c r="B221" s="81" t="s">
        <v>438</v>
      </c>
      <c r="C221" s="13" t="s">
        <v>9</v>
      </c>
      <c r="D221" s="130">
        <f>IF(ISERR(Профессиональное!E103),"-",Профессиональное!E103)</f>
        <v>100</v>
      </c>
      <c r="E221" s="130" t="str">
        <f>IF(ISERR(Профессиональное!F103),"-",Профессиональное!F103)</f>
        <v>-</v>
      </c>
      <c r="F221" s="130" t="str">
        <f>IF(ISERR(Профессиональное!G103),"-",Профессиональное!G103)</f>
        <v>-</v>
      </c>
      <c r="G221" s="108"/>
      <c r="H221" s="108"/>
    </row>
    <row r="222" spans="1:8" s="110" customFormat="1" ht="90" hidden="1" x14ac:dyDescent="0.25">
      <c r="A222" s="13" t="s">
        <v>448</v>
      </c>
      <c r="B222" s="81" t="s">
        <v>449</v>
      </c>
      <c r="C222" s="13"/>
      <c r="D222" s="111"/>
      <c r="E222" s="111"/>
      <c r="F222" s="111"/>
      <c r="G222" s="108"/>
      <c r="H222" s="108"/>
    </row>
    <row r="223" spans="1:8" s="110" customFormat="1" hidden="1" x14ac:dyDescent="0.25">
      <c r="A223" s="149"/>
      <c r="B223" s="81" t="s">
        <v>1509</v>
      </c>
      <c r="C223" s="13"/>
      <c r="D223" s="111"/>
      <c r="E223" s="111"/>
      <c r="F223" s="111"/>
      <c r="G223" s="108"/>
      <c r="H223" s="108"/>
    </row>
    <row r="224" spans="1:8" s="110" customFormat="1" hidden="1" x14ac:dyDescent="0.25">
      <c r="A224" s="149"/>
      <c r="B224" s="81" t="s">
        <v>1507</v>
      </c>
      <c r="C224" s="13" t="s">
        <v>9</v>
      </c>
      <c r="D224" s="130">
        <f>IF(ISERR(Профессиональное!E110),"-",Профессиональное!E110)</f>
        <v>87.8</v>
      </c>
      <c r="E224" s="130">
        <f>IF(ISERR(Профессиональное!F110),"-",Профессиональное!F110)</f>
        <v>90.14</v>
      </c>
      <c r="F224" s="130" t="str">
        <f>IF(ISERR(Профессиональное!G110),"-",Профессиональное!G110)</f>
        <v>-</v>
      </c>
      <c r="G224" s="108"/>
      <c r="H224" s="108"/>
    </row>
    <row r="225" spans="1:8" s="110" customFormat="1" hidden="1" x14ac:dyDescent="0.25">
      <c r="A225" s="149"/>
      <c r="B225" s="81" t="s">
        <v>1508</v>
      </c>
      <c r="C225" s="13" t="s">
        <v>9</v>
      </c>
      <c r="D225" s="130">
        <f>IF(ISERR(Профессиональное!E111),"-",Профессиональное!E111)</f>
        <v>100</v>
      </c>
      <c r="E225" s="130" t="str">
        <f>IF(ISERR(Профессиональное!F111),"-",Профессиональное!F111)</f>
        <v>-</v>
      </c>
      <c r="F225" s="130" t="str">
        <f>IF(ISERR(Профессиональное!G111),"-",Профессиональное!G111)</f>
        <v>-</v>
      </c>
      <c r="G225" s="108"/>
      <c r="H225" s="108"/>
    </row>
    <row r="226" spans="1:8" s="110" customFormat="1" hidden="1" x14ac:dyDescent="0.25">
      <c r="A226" s="149"/>
      <c r="B226" s="81" t="s">
        <v>1516</v>
      </c>
      <c r="C226" s="13"/>
      <c r="D226" s="111"/>
      <c r="E226" s="111"/>
      <c r="F226" s="111"/>
      <c r="G226" s="108"/>
      <c r="H226" s="108"/>
    </row>
    <row r="227" spans="1:8" s="110" customFormat="1" hidden="1" x14ac:dyDescent="0.25">
      <c r="A227" s="149"/>
      <c r="B227" s="81" t="s">
        <v>1507</v>
      </c>
      <c r="C227" s="13" t="s">
        <v>9</v>
      </c>
      <c r="D227" s="130">
        <f>IF(ISERR(Профессиональное!E113),"-",Профессиональное!E113)</f>
        <v>97.51</v>
      </c>
      <c r="E227" s="130">
        <f>IF(ISERR(Профессиональное!F113),"-",Профессиональное!F113)</f>
        <v>97.55</v>
      </c>
      <c r="F227" s="130" t="str">
        <f>IF(ISERR(Профессиональное!G113),"-",Профессиональное!G113)</f>
        <v>-</v>
      </c>
      <c r="G227" s="108"/>
      <c r="H227" s="108"/>
    </row>
    <row r="228" spans="1:8" s="110" customFormat="1" hidden="1" x14ac:dyDescent="0.25">
      <c r="A228" s="149"/>
      <c r="B228" s="81" t="s">
        <v>1508</v>
      </c>
      <c r="C228" s="13" t="s">
        <v>9</v>
      </c>
      <c r="D228" s="130">
        <f>IF(ISERR(Профессиональное!E114),"-",Профессиональное!E114)</f>
        <v>100</v>
      </c>
      <c r="E228" s="130" t="str">
        <f>IF(ISERR(Профессиональное!F114),"-",Профессиональное!F114)</f>
        <v>-</v>
      </c>
      <c r="F228" s="130" t="str">
        <f>IF(ISERR(Профессиональное!G114),"-",Профессиональное!G114)</f>
        <v>-</v>
      </c>
      <c r="G228" s="108"/>
      <c r="H228" s="108"/>
    </row>
    <row r="229" spans="1:8" s="110" customFormat="1" ht="90" hidden="1" x14ac:dyDescent="0.25">
      <c r="A229" s="13" t="s">
        <v>463</v>
      </c>
      <c r="B229" s="81" t="s">
        <v>458</v>
      </c>
      <c r="C229" s="13"/>
      <c r="D229" s="111"/>
      <c r="E229" s="111"/>
      <c r="F229" s="111"/>
      <c r="G229" s="108"/>
      <c r="H229" s="108"/>
    </row>
    <row r="230" spans="1:8" s="110" customFormat="1" hidden="1" x14ac:dyDescent="0.25">
      <c r="A230" s="150"/>
      <c r="B230" s="81" t="s">
        <v>1339</v>
      </c>
      <c r="C230" s="13" t="s">
        <v>9</v>
      </c>
      <c r="D230" s="130">
        <f>IF(ISERR(Профессиональное!E128),"-",Профессиональное!E128)</f>
        <v>10</v>
      </c>
      <c r="E230" s="130" t="str">
        <f>IF(ISERR(Профессиональное!F128),"-",Профессиональное!F128)</f>
        <v>-</v>
      </c>
      <c r="F230" s="130" t="str">
        <f>IF(ISERR(Профессиональное!G128),"-",Профессиональное!G128)</f>
        <v>-</v>
      </c>
      <c r="G230" s="108"/>
      <c r="H230" s="108"/>
    </row>
    <row r="231" spans="1:8" s="110" customFormat="1" hidden="1" x14ac:dyDescent="0.25">
      <c r="A231" s="150"/>
      <c r="B231" s="81" t="s">
        <v>466</v>
      </c>
      <c r="C231" s="13" t="s">
        <v>9</v>
      </c>
      <c r="D231" s="130">
        <f>IF(ISERR(Профессиональное!E129),"-",Профессиональное!E129)</f>
        <v>28.89</v>
      </c>
      <c r="E231" s="130" t="str">
        <f>IF(ISERR(Профессиональное!F129),"-",Профессиональное!F129)</f>
        <v>-</v>
      </c>
      <c r="F231" s="130" t="str">
        <f>IF(ISERR(Профессиональное!G129),"-",Профессиональное!G129)</f>
        <v>-</v>
      </c>
      <c r="G231" s="108"/>
      <c r="H231" s="108"/>
    </row>
    <row r="232" spans="1:8" s="110" customFormat="1" ht="90" hidden="1" x14ac:dyDescent="0.25">
      <c r="A232" s="13" t="s">
        <v>410</v>
      </c>
      <c r="B232" s="81" t="s">
        <v>464</v>
      </c>
      <c r="C232" s="13"/>
      <c r="D232" s="111"/>
      <c r="E232" s="111"/>
      <c r="F232" s="111"/>
      <c r="G232" s="108"/>
      <c r="H232" s="108"/>
    </row>
    <row r="233" spans="1:8" s="110" customFormat="1" hidden="1" x14ac:dyDescent="0.25">
      <c r="A233" s="150"/>
      <c r="B233" s="81" t="s">
        <v>1517</v>
      </c>
      <c r="C233" s="13"/>
      <c r="D233" s="111"/>
      <c r="E233" s="111"/>
      <c r="F233" s="111"/>
      <c r="G233" s="108"/>
      <c r="H233" s="108"/>
    </row>
    <row r="234" spans="1:8" s="110" customFormat="1" hidden="1" x14ac:dyDescent="0.25">
      <c r="A234" s="150"/>
      <c r="B234" s="81" t="s">
        <v>1507</v>
      </c>
      <c r="C234" s="13" t="s">
        <v>9</v>
      </c>
      <c r="D234" s="130">
        <f>IF(ISERR(Профессиональное!E135),"-",Профессиональное!E135)</f>
        <v>30.96</v>
      </c>
      <c r="E234" s="130">
        <f>IF(ISERR(Профессиональное!F135),"-",Профессиональное!F135)</f>
        <v>29.43</v>
      </c>
      <c r="F234" s="130" t="str">
        <f>IF(ISERR(Профессиональное!G135),"-",Профессиональное!G135)</f>
        <v>-</v>
      </c>
      <c r="G234" s="108"/>
      <c r="H234" s="108"/>
    </row>
    <row r="235" spans="1:8" s="110" customFormat="1" hidden="1" x14ac:dyDescent="0.25">
      <c r="A235" s="150"/>
      <c r="B235" s="81" t="s">
        <v>1508</v>
      </c>
      <c r="C235" s="13" t="s">
        <v>9</v>
      </c>
      <c r="D235" s="130">
        <f>IF(ISERR(Профессиональное!E136),"-",Профессиональное!E136)</f>
        <v>33.33</v>
      </c>
      <c r="E235" s="130" t="str">
        <f>IF(ISERR(Профессиональное!F136),"-",Профессиональное!F136)</f>
        <v>-</v>
      </c>
      <c r="F235" s="130" t="str">
        <f>IF(ISERR(Профессиональное!G136),"-",Профессиональное!G136)</f>
        <v>-</v>
      </c>
      <c r="G235" s="108"/>
      <c r="H235" s="108"/>
    </row>
    <row r="236" spans="1:8" s="110" customFormat="1" hidden="1" x14ac:dyDescent="0.25">
      <c r="A236" s="150"/>
      <c r="B236" s="81" t="s">
        <v>1518</v>
      </c>
      <c r="C236" s="13"/>
      <c r="D236" s="111"/>
      <c r="E236" s="111"/>
      <c r="F236" s="111"/>
      <c r="G236" s="108"/>
      <c r="H236" s="108"/>
    </row>
    <row r="237" spans="1:8" s="110" customFormat="1" hidden="1" x14ac:dyDescent="0.25">
      <c r="A237" s="150"/>
      <c r="B237" s="81" t="s">
        <v>1507</v>
      </c>
      <c r="C237" s="13" t="s">
        <v>9</v>
      </c>
      <c r="D237" s="130">
        <f>IF(ISERR(Профессиональное!E138),"-",Профессиональное!E138)</f>
        <v>21</v>
      </c>
      <c r="E237" s="130">
        <f>IF(ISERR(Профессиональное!F138),"-",Профессиональное!F138)</f>
        <v>27.200902934537247</v>
      </c>
      <c r="F237" s="130" t="str">
        <f>IF(ISERR(Профессиональное!G138),"-",Профессиональное!G138)</f>
        <v>-</v>
      </c>
      <c r="G237" s="108"/>
      <c r="H237" s="108"/>
    </row>
    <row r="238" spans="1:8" s="110" customFormat="1" hidden="1" x14ac:dyDescent="0.25">
      <c r="A238" s="150"/>
      <c r="B238" s="81" t="s">
        <v>1508</v>
      </c>
      <c r="C238" s="13" t="s">
        <v>9</v>
      </c>
      <c r="D238" s="130">
        <f>IF(ISERR(Профессиональное!E139),"-",Профессиональное!E139)</f>
        <v>0</v>
      </c>
      <c r="E238" s="130" t="str">
        <f>IF(ISERR(Профессиональное!F139),"-",Профессиональное!F139)</f>
        <v>-</v>
      </c>
      <c r="F238" s="130" t="str">
        <f>IF(ISERR(Профессиональное!G139),"-",Профессиональное!G139)</f>
        <v>-</v>
      </c>
      <c r="G238" s="108"/>
      <c r="H238" s="108"/>
    </row>
    <row r="239" spans="1:8" s="110" customFormat="1" ht="75" hidden="1" x14ac:dyDescent="0.25">
      <c r="A239" s="13" t="s">
        <v>472</v>
      </c>
      <c r="B239" s="81" t="s">
        <v>473</v>
      </c>
      <c r="C239" s="108"/>
      <c r="D239" s="111"/>
      <c r="E239" s="111"/>
      <c r="F239" s="111"/>
      <c r="G239" s="108"/>
      <c r="H239" s="108"/>
    </row>
    <row r="240" spans="1:8" s="110" customFormat="1" hidden="1" x14ac:dyDescent="0.25">
      <c r="A240" s="151"/>
      <c r="B240" s="81" t="s">
        <v>1519</v>
      </c>
      <c r="C240" s="13" t="s">
        <v>9</v>
      </c>
      <c r="D240" s="130">
        <f>IF(ISERR(Профессиональное!E150),"-",Профессиональное!E150)</f>
        <v>12.93</v>
      </c>
      <c r="E240" s="130" t="str">
        <f>IF(ISERR(Профессиональное!F150),"-",Профессиональное!F150)</f>
        <v>-</v>
      </c>
      <c r="F240" s="130" t="str">
        <f>IF(ISERR(Профессиональное!G150),"-",Профессиональное!G150)</f>
        <v>-</v>
      </c>
      <c r="G240" s="108"/>
      <c r="H240" s="108"/>
    </row>
    <row r="241" spans="1:8" s="110" customFormat="1" hidden="1" x14ac:dyDescent="0.25">
      <c r="A241" s="151"/>
      <c r="B241" s="81" t="s">
        <v>1520</v>
      </c>
      <c r="C241" s="13" t="s">
        <v>9</v>
      </c>
      <c r="D241" s="130">
        <f>IF(ISERR(Профессиональное!E161),"-",Профессиональное!E161)</f>
        <v>8.0299999999999994</v>
      </c>
      <c r="E241" s="130">
        <f>IF(ISERR(Профессиональное!F161),"-",Профессиональное!F161)</f>
        <v>8.31</v>
      </c>
      <c r="F241" s="130">
        <f>IF(ISERR(Профессиональное!G161),"-",Профессиональное!G161)</f>
        <v>0</v>
      </c>
      <c r="G241" s="108"/>
      <c r="H241" s="108"/>
    </row>
    <row r="242" spans="1:8" s="110" customFormat="1" ht="75" hidden="1" x14ac:dyDescent="0.25">
      <c r="A242" s="13" t="s">
        <v>494</v>
      </c>
      <c r="B242" s="81" t="s">
        <v>495</v>
      </c>
      <c r="C242" s="13" t="s">
        <v>9</v>
      </c>
      <c r="D242" s="111" t="str">
        <f>IF(ISERR(Профессиональное!E167),"-",Профессиональное!E167)</f>
        <v>-</v>
      </c>
      <c r="E242" s="111">
        <f>IF(ISERR(Профессиональное!F167),"-",Профессиональное!F167)</f>
        <v>106.5</v>
      </c>
      <c r="F242" s="111">
        <f>IF(ISERR(Профессиональное!G167),"-",Профессиональное!G167)</f>
        <v>0</v>
      </c>
      <c r="G242" s="108"/>
      <c r="H242" s="108"/>
    </row>
    <row r="243" spans="1:8" s="110" customFormat="1" ht="45" hidden="1" x14ac:dyDescent="0.25">
      <c r="A243" s="13" t="s">
        <v>507</v>
      </c>
      <c r="B243" s="96" t="s">
        <v>1650</v>
      </c>
      <c r="C243" s="13" t="s">
        <v>9</v>
      </c>
      <c r="D243" s="111">
        <f>IF(ISERR(Профессиональное!E177),"-",Профессиональное!E177)</f>
        <v>0</v>
      </c>
      <c r="E243" s="111">
        <f>IF(ISERR(Профессиональное!F177),"-",Профессиональное!F177)</f>
        <v>0</v>
      </c>
      <c r="F243" s="111">
        <f>IF(ISERR(Профессиональное!G177),"-",Профессиональное!G177)</f>
        <v>0</v>
      </c>
      <c r="G243" s="108"/>
      <c r="H243" s="108"/>
    </row>
    <row r="244" spans="1:8" s="110" customFormat="1" ht="75" hidden="1" x14ac:dyDescent="0.25">
      <c r="A244" s="13" t="s">
        <v>508</v>
      </c>
      <c r="B244" s="96" t="s">
        <v>1651</v>
      </c>
      <c r="C244" s="13" t="s">
        <v>9</v>
      </c>
      <c r="D244" s="111">
        <f>IF(ISERR(Профессиональное!E178),"-",Профессиональное!E178)</f>
        <v>0</v>
      </c>
      <c r="E244" s="111">
        <f>IF(ISERR(Профессиональное!F178),"-",Профессиональное!F178)</f>
        <v>0</v>
      </c>
      <c r="F244" s="111">
        <f>IF(ISERR(Профессиональное!G178),"-",Профессиональное!G178)</f>
        <v>0</v>
      </c>
      <c r="G244" s="108"/>
      <c r="H244" s="108"/>
    </row>
    <row r="245" spans="1:8" s="110" customFormat="1" ht="90" hidden="1" x14ac:dyDescent="0.25">
      <c r="A245" s="93" t="s">
        <v>1652</v>
      </c>
      <c r="B245" s="96" t="s">
        <v>1653</v>
      </c>
      <c r="C245" s="13" t="s">
        <v>9</v>
      </c>
      <c r="D245" s="111" t="str">
        <f>IF(ISERR(Профессиональное!E179),"-",Профессиональное!E179)</f>
        <v>-</v>
      </c>
      <c r="E245" s="111" t="str">
        <f>IF(ISERR(Профессиональное!F179),"-",Профессиональное!F179)</f>
        <v>-</v>
      </c>
      <c r="F245" s="111" t="str">
        <f>IF(ISERR(Профессиональное!G179),"-",Профессиональное!G179)</f>
        <v>-</v>
      </c>
      <c r="G245" s="108"/>
      <c r="H245" s="108"/>
    </row>
    <row r="246" spans="1:8" s="110" customFormat="1" ht="90" hidden="1" x14ac:dyDescent="0.25">
      <c r="A246" s="93" t="s">
        <v>1656</v>
      </c>
      <c r="B246" s="96" t="s">
        <v>1657</v>
      </c>
      <c r="C246" s="13" t="s">
        <v>9</v>
      </c>
      <c r="D246" s="111" t="str">
        <f>IF(ISERR(Профессиональное!E182),"-",Профессиональное!E182)</f>
        <v>-</v>
      </c>
      <c r="E246" s="111" t="str">
        <f>IF(ISERR(Профессиональное!F182),"-",Профессиональное!F182)</f>
        <v>-</v>
      </c>
      <c r="F246" s="111" t="str">
        <f>IF(ISERR(Профессиональное!G182),"-",Профессиональное!G182)</f>
        <v>-</v>
      </c>
      <c r="G246" s="108"/>
      <c r="H246" s="108"/>
    </row>
    <row r="247" spans="1:8" s="110" customFormat="1" ht="60" hidden="1" x14ac:dyDescent="0.25">
      <c r="A247" s="122" t="s">
        <v>509</v>
      </c>
      <c r="B247" s="123" t="s">
        <v>510</v>
      </c>
      <c r="C247" s="13"/>
      <c r="D247" s="111"/>
      <c r="E247" s="111"/>
      <c r="F247" s="111"/>
      <c r="G247" s="108"/>
      <c r="H247" s="108"/>
    </row>
    <row r="248" spans="1:8" s="110" customFormat="1" ht="75" hidden="1" x14ac:dyDescent="0.25">
      <c r="A248" s="13" t="s">
        <v>512</v>
      </c>
      <c r="B248" s="81" t="s">
        <v>511</v>
      </c>
      <c r="C248" s="13"/>
      <c r="D248" s="111"/>
      <c r="E248" s="111"/>
      <c r="F248" s="111"/>
      <c r="G248" s="108"/>
      <c r="H248" s="108"/>
    </row>
    <row r="249" spans="1:8" s="110" customFormat="1" hidden="1" x14ac:dyDescent="0.25">
      <c r="A249" s="13"/>
      <c r="B249" s="81" t="s">
        <v>1507</v>
      </c>
      <c r="C249" s="13" t="s">
        <v>9</v>
      </c>
      <c r="D249" s="130">
        <f>IF(ISERR(Профессиональное!E187),"-",Профессиональное!E187)</f>
        <v>85.94</v>
      </c>
      <c r="E249" s="130">
        <f>IF(ISERR(Профессиональное!F187),"-",Профессиональное!F187)</f>
        <v>88.349195930423363</v>
      </c>
      <c r="F249" s="130" t="str">
        <f>IF(ISERR(Профессиональное!G187),"-",Профессиональное!G187)</f>
        <v>-</v>
      </c>
      <c r="G249" s="108"/>
      <c r="H249" s="108"/>
    </row>
    <row r="250" spans="1:8" s="110" customFormat="1" hidden="1" x14ac:dyDescent="0.25">
      <c r="A250" s="13"/>
      <c r="B250" s="81" t="s">
        <v>1508</v>
      </c>
      <c r="C250" s="13" t="s">
        <v>9</v>
      </c>
      <c r="D250" s="130">
        <f>IF(ISERR(Профессиональное!E188),"-",Профессиональное!E188)</f>
        <v>0</v>
      </c>
      <c r="E250" s="130" t="str">
        <f>IF(ISERR(Профессиональное!F188),"-",Профессиональное!F188)</f>
        <v>-</v>
      </c>
      <c r="F250" s="130" t="str">
        <f>IF(ISERR(Профессиональное!G188),"-",Профессиональное!G188)</f>
        <v>-</v>
      </c>
      <c r="G250" s="108"/>
      <c r="H250" s="108"/>
    </row>
    <row r="251" spans="1:8" s="110" customFormat="1" ht="60" hidden="1" x14ac:dyDescent="0.25">
      <c r="A251" s="13" t="s">
        <v>517</v>
      </c>
      <c r="B251" s="81" t="s">
        <v>518</v>
      </c>
      <c r="C251" s="13"/>
      <c r="D251" s="111"/>
      <c r="E251" s="111"/>
      <c r="F251" s="111"/>
      <c r="G251" s="108"/>
      <c r="H251" s="108"/>
    </row>
    <row r="252" spans="1:8" s="110" customFormat="1" hidden="1" x14ac:dyDescent="0.25">
      <c r="A252" s="13"/>
      <c r="B252" s="81" t="s">
        <v>1507</v>
      </c>
      <c r="C252" s="13" t="s">
        <v>9</v>
      </c>
      <c r="D252" s="130">
        <f>IF(ISERR(Профессиональное!E196),"-",Профессиональное!E196)</f>
        <v>162.6</v>
      </c>
      <c r="E252" s="130">
        <f>IF(ISERR(Профессиональное!F196),"-",Профессиональное!F196)</f>
        <v>162.13</v>
      </c>
      <c r="F252" s="130">
        <f>IF(ISERR(Профессиональное!G196),"-",Профессиональное!G196)</f>
        <v>0</v>
      </c>
      <c r="G252" s="108"/>
      <c r="H252" s="108"/>
    </row>
    <row r="253" spans="1:8" s="110" customFormat="1" hidden="1" x14ac:dyDescent="0.25">
      <c r="A253" s="13"/>
      <c r="B253" s="81" t="s">
        <v>1508</v>
      </c>
      <c r="C253" s="13" t="s">
        <v>9</v>
      </c>
      <c r="D253" s="130">
        <f>IF(ISERR(Профессиональное!E197),"-",Профессиональное!E197)</f>
        <v>85.14</v>
      </c>
      <c r="E253" s="130">
        <f>IF(ISERR(Профессиональное!F197),"-",Профессиональное!F197)</f>
        <v>797.45</v>
      </c>
      <c r="F253" s="130">
        <f>IF(ISERR(Профессиональное!G197),"-",Профессиональное!G197)</f>
        <v>0</v>
      </c>
      <c r="G253" s="108"/>
      <c r="H253" s="108"/>
    </row>
    <row r="254" spans="1:8" s="110" customFormat="1" ht="75" hidden="1" x14ac:dyDescent="0.25">
      <c r="A254" s="13" t="s">
        <v>809</v>
      </c>
      <c r="B254" s="81" t="s">
        <v>528</v>
      </c>
      <c r="C254" s="13"/>
      <c r="D254" s="111"/>
      <c r="E254" s="111"/>
      <c r="F254" s="111"/>
      <c r="G254" s="108"/>
      <c r="H254" s="108"/>
    </row>
    <row r="255" spans="1:8" s="110" customFormat="1" hidden="1" x14ac:dyDescent="0.25">
      <c r="A255" s="149"/>
      <c r="B255" s="81" t="s">
        <v>209</v>
      </c>
      <c r="C255" s="13" t="s">
        <v>1323</v>
      </c>
      <c r="D255" s="130">
        <f>IF(ISERR(Профессиональное!E205),"-",Профессиональное!E205)</f>
        <v>20.02</v>
      </c>
      <c r="E255" s="130" t="str">
        <f>IF(ISERR(Профессиональное!F205),"-",Профессиональное!F205)</f>
        <v>-</v>
      </c>
      <c r="F255" s="130" t="str">
        <f>IF(ISERR(Профессиональное!G205),"-",Профессиональное!G205)</f>
        <v>-</v>
      </c>
      <c r="G255" s="108"/>
      <c r="H255" s="108"/>
    </row>
    <row r="256" spans="1:8" s="110" customFormat="1" hidden="1" x14ac:dyDescent="0.25">
      <c r="A256" s="149"/>
      <c r="B256" s="81" t="s">
        <v>248</v>
      </c>
      <c r="C256" s="13" t="s">
        <v>1323</v>
      </c>
      <c r="D256" s="130">
        <f>IF(ISERR(Профессиональное!E206),"-",Профессиональное!E206)</f>
        <v>7.16</v>
      </c>
      <c r="E256" s="130" t="str">
        <f>IF(ISERR(Профессиональное!F206),"-",Профессиональное!F206)</f>
        <v>-</v>
      </c>
      <c r="F256" s="130" t="str">
        <f>IF(ISERR(Профессиональное!G206),"-",Профессиональное!G206)</f>
        <v>-</v>
      </c>
      <c r="G256" s="108"/>
      <c r="H256" s="108"/>
    </row>
    <row r="257" spans="1:8" s="110" customFormat="1" ht="60" hidden="1" x14ac:dyDescent="0.25">
      <c r="A257" s="13" t="s">
        <v>527</v>
      </c>
      <c r="B257" s="81" t="s">
        <v>529</v>
      </c>
      <c r="C257" s="13"/>
      <c r="D257" s="111"/>
      <c r="E257" s="111"/>
      <c r="F257" s="111"/>
      <c r="G257" s="108"/>
      <c r="H257" s="108"/>
    </row>
    <row r="258" spans="1:8" s="110" customFormat="1" hidden="1" x14ac:dyDescent="0.25">
      <c r="A258" s="13"/>
      <c r="B258" s="81" t="s">
        <v>1509</v>
      </c>
      <c r="C258" s="13"/>
      <c r="D258" s="111"/>
      <c r="E258" s="111"/>
      <c r="F258" s="111"/>
      <c r="G258" s="108"/>
      <c r="H258" s="108"/>
    </row>
    <row r="259" spans="1:8" s="110" customFormat="1" hidden="1" x14ac:dyDescent="0.25">
      <c r="A259" s="13"/>
      <c r="B259" s="81" t="s">
        <v>1507</v>
      </c>
      <c r="C259" s="13" t="s">
        <v>1323</v>
      </c>
      <c r="D259" s="130">
        <f>IF(ISERR(Профессиональное!E219),"-",Профессиональное!E219)</f>
        <v>28.14</v>
      </c>
      <c r="E259" s="130">
        <f>IF(ISERR(Профессиональное!F219),"-",Профессиональное!F219)</f>
        <v>29.02</v>
      </c>
      <c r="F259" s="130">
        <f>IF(ISERR(Профессиональное!G219),"-",Профессиональное!G219)</f>
        <v>0</v>
      </c>
      <c r="G259" s="108"/>
      <c r="H259" s="108"/>
    </row>
    <row r="260" spans="1:8" s="110" customFormat="1" hidden="1" x14ac:dyDescent="0.25">
      <c r="A260" s="13"/>
      <c r="B260" s="81" t="s">
        <v>1508</v>
      </c>
      <c r="C260" s="13" t="s">
        <v>1323</v>
      </c>
      <c r="D260" s="130">
        <f>IF(ISERR(Профессиональное!E220),"-",Профессиональное!E220)</f>
        <v>19.16</v>
      </c>
      <c r="E260" s="130">
        <f>IF(ISERR(Профессиональное!F220),"-",Профессиональное!F220)</f>
        <v>23.92</v>
      </c>
      <c r="F260" s="130">
        <f>IF(ISERR(Профессиональное!G220),"-",Профессиональное!G220)</f>
        <v>0</v>
      </c>
      <c r="G260" s="108"/>
      <c r="H260" s="108"/>
    </row>
    <row r="261" spans="1:8" s="110" customFormat="1" hidden="1" x14ac:dyDescent="0.25">
      <c r="A261" s="13"/>
      <c r="B261" s="81" t="s">
        <v>1510</v>
      </c>
      <c r="C261" s="13"/>
      <c r="D261" s="111"/>
      <c r="E261" s="111"/>
      <c r="F261" s="111"/>
      <c r="G261" s="108"/>
      <c r="H261" s="108"/>
    </row>
    <row r="262" spans="1:8" s="110" customFormat="1" hidden="1" x14ac:dyDescent="0.25">
      <c r="A262" s="13"/>
      <c r="B262" s="81" t="s">
        <v>1507</v>
      </c>
      <c r="C262" s="13" t="s">
        <v>1323</v>
      </c>
      <c r="D262" s="130">
        <f>IF(ISERR(Профессиональное!E222),"-",Профессиональное!E222)</f>
        <v>22.89</v>
      </c>
      <c r="E262" s="130">
        <f>IF(ISERR(Профессиональное!F222),"-",Профессиональное!F222)</f>
        <v>25.68</v>
      </c>
      <c r="F262" s="130">
        <f>IF(ISERR(Профессиональное!G222),"-",Профессиональное!G222)</f>
        <v>0</v>
      </c>
      <c r="G262" s="108"/>
      <c r="H262" s="108"/>
    </row>
    <row r="263" spans="1:8" s="110" customFormat="1" hidden="1" x14ac:dyDescent="0.25">
      <c r="A263" s="13"/>
      <c r="B263" s="81" t="s">
        <v>1508</v>
      </c>
      <c r="C263" s="13" t="s">
        <v>1323</v>
      </c>
      <c r="D263" s="130">
        <f>IF(ISERR(Профессиональное!E223),"-",Профессиональное!E223)</f>
        <v>19.16</v>
      </c>
      <c r="E263" s="130">
        <f>IF(ISERR(Профессиональное!F223),"-",Профессиональное!F223)</f>
        <v>15.55</v>
      </c>
      <c r="F263" s="130">
        <f>IF(ISERR(Профессиональное!G223),"-",Профессиональное!G223)</f>
        <v>0</v>
      </c>
      <c r="G263" s="108"/>
      <c r="H263" s="108"/>
    </row>
    <row r="264" spans="1:8" s="110" customFormat="1" ht="75" hidden="1" x14ac:dyDescent="0.25">
      <c r="A264" s="13" t="s">
        <v>536</v>
      </c>
      <c r="B264" s="81" t="s">
        <v>537</v>
      </c>
      <c r="C264" s="13"/>
      <c r="D264" s="111"/>
      <c r="E264" s="111"/>
      <c r="F264" s="111"/>
      <c r="G264" s="108"/>
      <c r="H264" s="108"/>
    </row>
    <row r="265" spans="1:8" s="110" customFormat="1" hidden="1" x14ac:dyDescent="0.25">
      <c r="A265" s="108"/>
      <c r="B265" s="81" t="s">
        <v>1507</v>
      </c>
      <c r="C265" s="13" t="s">
        <v>9</v>
      </c>
      <c r="D265" s="130">
        <f>IF(ISERR(Профессиональное!E234),"-",Профессиональное!E234)</f>
        <v>65.22</v>
      </c>
      <c r="E265" s="130">
        <f>IF(ISERR(Профессиональное!F234),"-",Профессиональное!F234)</f>
        <v>78.569999999999993</v>
      </c>
      <c r="F265" s="130" t="str">
        <f>IF(ISERR(Профессиональное!G234),"-",Профессиональное!G234)</f>
        <v>-</v>
      </c>
      <c r="G265" s="108"/>
      <c r="H265" s="108"/>
    </row>
    <row r="266" spans="1:8" s="110" customFormat="1" hidden="1" x14ac:dyDescent="0.25">
      <c r="A266" s="108"/>
      <c r="B266" s="81" t="s">
        <v>1508</v>
      </c>
      <c r="C266" s="13" t="s">
        <v>9</v>
      </c>
      <c r="D266" s="130">
        <f>IF(ISERR(Профессиональное!E235),"-",Профессиональное!E235)</f>
        <v>100</v>
      </c>
      <c r="E266" s="130">
        <f>IF(ISERR(Профессиональное!F235),"-",Профессиональное!F235)</f>
        <v>100</v>
      </c>
      <c r="F266" s="130" t="str">
        <f>IF(ISERR(Профессиональное!G235),"-",Профессиональное!G235)</f>
        <v>-</v>
      </c>
      <c r="G266" s="108"/>
      <c r="H266" s="108"/>
    </row>
    <row r="267" spans="1:8" s="110" customFormat="1" ht="120" hidden="1" x14ac:dyDescent="0.25">
      <c r="A267" s="13" t="s">
        <v>1342</v>
      </c>
      <c r="B267" s="22" t="s">
        <v>542</v>
      </c>
      <c r="C267" s="13"/>
      <c r="D267" s="111"/>
      <c r="E267" s="111"/>
      <c r="F267" s="111"/>
      <c r="G267" s="108"/>
      <c r="H267" s="108"/>
    </row>
    <row r="268" spans="1:8" s="110" customFormat="1" ht="30" hidden="1" x14ac:dyDescent="0.25">
      <c r="A268" s="108"/>
      <c r="B268" s="22" t="s">
        <v>543</v>
      </c>
      <c r="C268" s="13" t="s">
        <v>1322</v>
      </c>
      <c r="D268" s="130">
        <f>IF(ISERR(Профессиональное!E243),"-",Профессиональное!E243)</f>
        <v>17.489999999999998</v>
      </c>
      <c r="E268" s="130" t="str">
        <f>IF(ISERR(Профессиональное!F243),"-",Профессиональное!F243)</f>
        <v>-</v>
      </c>
      <c r="F268" s="130" t="str">
        <f>IF(ISERR(Профессиональное!G243),"-",Профессиональное!G243)</f>
        <v>-</v>
      </c>
      <c r="G268" s="108"/>
      <c r="H268" s="108"/>
    </row>
    <row r="269" spans="1:8" s="110" customFormat="1" ht="30" hidden="1" x14ac:dyDescent="0.25">
      <c r="A269" s="108"/>
      <c r="B269" s="22" t="s">
        <v>548</v>
      </c>
      <c r="C269" s="13" t="s">
        <v>1322</v>
      </c>
      <c r="D269" s="130">
        <f>IF(ISERR(Профессиональное!E255),"-",Профессиональное!E255)</f>
        <v>24.07</v>
      </c>
      <c r="E269" s="130">
        <f>IF(ISERR(Профессиональное!F255),"-",Профессиональное!F255)</f>
        <v>26.16</v>
      </c>
      <c r="F269" s="130">
        <f>IF(ISERR(Профессиональное!G255),"-",Профессиональное!G255)</f>
        <v>0</v>
      </c>
      <c r="G269" s="108"/>
      <c r="H269" s="108"/>
    </row>
    <row r="270" spans="1:8" s="110" customFormat="1" ht="30" hidden="1" x14ac:dyDescent="0.25">
      <c r="A270" s="122" t="s">
        <v>554</v>
      </c>
      <c r="B270" s="123" t="s">
        <v>555</v>
      </c>
      <c r="C270" s="108"/>
      <c r="D270" s="111"/>
      <c r="E270" s="111"/>
      <c r="F270" s="111"/>
      <c r="G270" s="108"/>
      <c r="H270" s="108"/>
    </row>
    <row r="271" spans="1:8" s="110" customFormat="1" ht="75" hidden="1" x14ac:dyDescent="0.25">
      <c r="A271" s="13" t="s">
        <v>557</v>
      </c>
      <c r="B271" s="81" t="s">
        <v>556</v>
      </c>
      <c r="C271" s="13"/>
      <c r="D271" s="111"/>
      <c r="E271" s="111"/>
      <c r="F271" s="111"/>
      <c r="G271" s="108"/>
      <c r="H271" s="108"/>
    </row>
    <row r="272" spans="1:8" s="110" customFormat="1" hidden="1" x14ac:dyDescent="0.25">
      <c r="A272" s="13"/>
      <c r="B272" s="81" t="s">
        <v>1507</v>
      </c>
      <c r="C272" s="13" t="s">
        <v>9</v>
      </c>
      <c r="D272" s="130">
        <f>IF(ISERR(Профессиональное!E262),"-",Профессиональное!E262)</f>
        <v>50</v>
      </c>
      <c r="E272" s="130">
        <f>IF(ISERR(Профессиональное!F262),"-",Профессиональное!F262)</f>
        <v>53.57</v>
      </c>
      <c r="F272" s="130">
        <f>IF(ISERR(Профессиональное!G262),"-",Профессиональное!G262)</f>
        <v>0</v>
      </c>
      <c r="G272" s="108"/>
      <c r="H272" s="108"/>
    </row>
    <row r="273" spans="1:8" s="110" customFormat="1" hidden="1" x14ac:dyDescent="0.25">
      <c r="A273" s="13"/>
      <c r="B273" s="81" t="s">
        <v>1508</v>
      </c>
      <c r="C273" s="13" t="s">
        <v>9</v>
      </c>
      <c r="D273" s="130">
        <f>IF(ISERR(Профессиональное!E263),"-",Профессиональное!E263)</f>
        <v>100</v>
      </c>
      <c r="E273" s="130">
        <f>IF(ISERR(Профессиональное!F263),"-",Профессиональное!F263)</f>
        <v>100</v>
      </c>
      <c r="F273" s="130">
        <f>IF(ISERR(Профессиональное!G263),"-",Профессиональное!G263)</f>
        <v>0</v>
      </c>
      <c r="G273" s="108"/>
      <c r="H273" s="108"/>
    </row>
    <row r="274" spans="1:8" s="110" customFormat="1" ht="45" hidden="1" x14ac:dyDescent="0.25">
      <c r="A274" s="13" t="s">
        <v>563</v>
      </c>
      <c r="B274" s="81" t="s">
        <v>564</v>
      </c>
      <c r="C274" s="13"/>
      <c r="D274" s="111"/>
      <c r="E274" s="111"/>
      <c r="F274" s="111"/>
      <c r="G274" s="108"/>
      <c r="H274" s="108"/>
    </row>
    <row r="275" spans="1:8" s="110" customFormat="1" hidden="1" x14ac:dyDescent="0.25">
      <c r="A275" s="13"/>
      <c r="B275" s="81" t="s">
        <v>1519</v>
      </c>
      <c r="C275" s="13" t="s">
        <v>9</v>
      </c>
      <c r="D275" s="130">
        <f>IF(ISERR(Профессиональное!E269),"-",Профессиональное!E269)</f>
        <v>1.27</v>
      </c>
      <c r="E275" s="130">
        <f>IF(ISERR(Профессиональное!F269),"-",Профессиональное!F269)</f>
        <v>1.86</v>
      </c>
      <c r="F275" s="130">
        <f>IF(ISERR(Профессиональное!G269),"-",Профессиональное!G269)</f>
        <v>0</v>
      </c>
      <c r="G275" s="108"/>
      <c r="H275" s="108"/>
    </row>
    <row r="276" spans="1:8" s="110" customFormat="1" hidden="1" x14ac:dyDescent="0.25">
      <c r="A276" s="13"/>
      <c r="B276" s="81" t="s">
        <v>1520</v>
      </c>
      <c r="C276" s="13" t="s">
        <v>9</v>
      </c>
      <c r="D276" s="130" t="str">
        <f>IF(ISERR(Профессиональное!E276),"-",Профессиональное!E276)</f>
        <v>-</v>
      </c>
      <c r="E276" s="130">
        <f>IF(ISERR(Профессиональное!F276),"-",Профессиональное!F276)</f>
        <v>0.69</v>
      </c>
      <c r="F276" s="130">
        <f>IF(ISERR(Профессиональное!G276),"-",Профессиональное!G276)</f>
        <v>0</v>
      </c>
      <c r="G276" s="108"/>
      <c r="H276" s="108"/>
    </row>
    <row r="277" spans="1:8" s="110" customFormat="1" ht="45" hidden="1" x14ac:dyDescent="0.25">
      <c r="A277" s="13" t="s">
        <v>578</v>
      </c>
      <c r="B277" s="81" t="s">
        <v>571</v>
      </c>
      <c r="C277" s="13"/>
      <c r="D277" s="111"/>
      <c r="E277" s="111"/>
      <c r="F277" s="111"/>
      <c r="G277" s="108"/>
      <c r="H277" s="108"/>
    </row>
    <row r="278" spans="1:8" s="110" customFormat="1" hidden="1" x14ac:dyDescent="0.25">
      <c r="A278" s="151"/>
      <c r="B278" s="81" t="s">
        <v>1519</v>
      </c>
      <c r="C278" s="13" t="s">
        <v>9</v>
      </c>
      <c r="D278" s="130">
        <f>IF(ISERR(Профессиональное!E278),"-",Профессиональное!E278)</f>
        <v>0.94</v>
      </c>
      <c r="E278" s="130">
        <f>IF(ISERR(Профессиональное!F278),"-",Профессиональное!F278)</f>
        <v>0.93</v>
      </c>
      <c r="F278" s="130">
        <f>IF(ISERR(Профессиональное!G278),"-",Профессиональное!G278)</f>
        <v>0</v>
      </c>
      <c r="G278" s="108"/>
      <c r="H278" s="108"/>
    </row>
    <row r="279" spans="1:8" s="110" customFormat="1" hidden="1" x14ac:dyDescent="0.25">
      <c r="A279" s="151"/>
      <c r="B279" s="81" t="s">
        <v>1521</v>
      </c>
      <c r="C279" s="13" t="s">
        <v>9</v>
      </c>
      <c r="D279" s="130">
        <f>IF(ISERR(Профессиональное!E285),"-",Профессиональное!E285)</f>
        <v>0.39</v>
      </c>
      <c r="E279" s="130">
        <f>IF(ISERR(Профессиональное!F285),"-",Профессиональное!F285)</f>
        <v>0.62</v>
      </c>
      <c r="F279" s="130">
        <f>IF(ISERR(Профессиональное!G285),"-",Профессиональное!G285)</f>
        <v>0</v>
      </c>
      <c r="G279" s="108"/>
      <c r="H279" s="108"/>
    </row>
    <row r="280" spans="1:8" s="110" customFormat="1" ht="45" hidden="1" x14ac:dyDescent="0.25">
      <c r="A280" s="13" t="s">
        <v>1660</v>
      </c>
      <c r="B280" s="22" t="s">
        <v>1661</v>
      </c>
      <c r="C280" s="13"/>
      <c r="D280" s="130"/>
      <c r="E280" s="130"/>
      <c r="F280" s="130"/>
      <c r="G280" s="108"/>
      <c r="H280" s="108"/>
    </row>
    <row r="281" spans="1:8" s="110" customFormat="1" hidden="1" x14ac:dyDescent="0.25">
      <c r="A281" s="151"/>
      <c r="B281" s="22" t="s">
        <v>1662</v>
      </c>
      <c r="C281" s="13" t="s">
        <v>1131</v>
      </c>
      <c r="D281" s="130">
        <f>IF(ISERR(Профессиональное!E290),"-",Профессиональное!E290)</f>
        <v>0</v>
      </c>
      <c r="E281" s="130">
        <f>IF(ISERR(Профессиональное!F290),"-",Профессиональное!F290)</f>
        <v>0</v>
      </c>
      <c r="F281" s="130">
        <f>IF(ISERR(Профессиональное!G290),"-",Профессиональное!G290)</f>
        <v>0</v>
      </c>
      <c r="G281" s="108"/>
      <c r="H281" s="108"/>
    </row>
    <row r="282" spans="1:8" s="110" customFormat="1" hidden="1" x14ac:dyDescent="0.25">
      <c r="A282" s="151"/>
      <c r="B282" s="22" t="s">
        <v>1663</v>
      </c>
      <c r="C282" s="13" t="s">
        <v>1131</v>
      </c>
      <c r="D282" s="130">
        <f>IF(ISERR(Профессиональное!E291),"-",Профессиональное!E291)</f>
        <v>0</v>
      </c>
      <c r="E282" s="130">
        <f>IF(ISERR(Профессиональное!F291),"-",Профессиональное!F291)</f>
        <v>0</v>
      </c>
      <c r="F282" s="130">
        <f>IF(ISERR(Профессиональное!G291),"-",Профессиональное!G291)</f>
        <v>0</v>
      </c>
      <c r="G282" s="108"/>
      <c r="H282" s="108"/>
    </row>
    <row r="283" spans="1:8" s="110" customFormat="1" hidden="1" x14ac:dyDescent="0.25">
      <c r="A283" s="151"/>
      <c r="B283" s="22" t="s">
        <v>1664</v>
      </c>
      <c r="C283" s="13" t="s">
        <v>1131</v>
      </c>
      <c r="D283" s="130">
        <f>IF(ISERR(Профессиональное!E292),"-",Профессиональное!E292)</f>
        <v>0</v>
      </c>
      <c r="E283" s="130">
        <f>IF(ISERR(Профессиональное!F292),"-",Профессиональное!F292)</f>
        <v>0</v>
      </c>
      <c r="F283" s="130">
        <f>IF(ISERR(Профессиональное!G292),"-",Профессиональное!G292)</f>
        <v>0</v>
      </c>
      <c r="G283" s="108"/>
      <c r="H283" s="108"/>
    </row>
    <row r="284" spans="1:8" s="110" customFormat="1" ht="90" hidden="1" x14ac:dyDescent="0.25">
      <c r="A284" s="13" t="s">
        <v>1665</v>
      </c>
      <c r="B284" s="22" t="s">
        <v>1666</v>
      </c>
      <c r="C284" s="13"/>
      <c r="D284" s="130"/>
      <c r="E284" s="130"/>
      <c r="F284" s="130"/>
      <c r="G284" s="108"/>
      <c r="H284" s="108"/>
    </row>
    <row r="285" spans="1:8" s="110" customFormat="1" hidden="1" x14ac:dyDescent="0.25">
      <c r="A285" s="151"/>
      <c r="B285" s="22" t="s">
        <v>565</v>
      </c>
      <c r="C285" s="13" t="s">
        <v>9</v>
      </c>
      <c r="D285" s="130" t="str">
        <f>IF(ISERR(Профессиональное!E294),"-",Профессиональное!E294)</f>
        <v>-</v>
      </c>
      <c r="E285" s="130" t="str">
        <f>IF(ISERR(Профессиональное!F294),"-",Профессиональное!F294)</f>
        <v>-</v>
      </c>
      <c r="F285" s="130" t="str">
        <f>IF(ISERR(Профессиональное!G294),"-",Профессиональное!G294)</f>
        <v>-</v>
      </c>
      <c r="G285" s="108"/>
      <c r="H285" s="108"/>
    </row>
    <row r="286" spans="1:8" s="110" customFormat="1" hidden="1" x14ac:dyDescent="0.25">
      <c r="A286" s="151"/>
      <c r="B286" s="22" t="s">
        <v>1341</v>
      </c>
      <c r="C286" s="13" t="s">
        <v>9</v>
      </c>
      <c r="D286" s="130" t="str">
        <f>IF(ISERR(Профессиональное!E297),"-",Профессиональное!E297)</f>
        <v>-</v>
      </c>
      <c r="E286" s="130" t="str">
        <f>IF(ISERR(Профессиональное!F297),"-",Профессиональное!F297)</f>
        <v>-</v>
      </c>
      <c r="F286" s="130" t="str">
        <f>IF(ISERR(Профессиональное!G297),"-",Профессиональное!G297)</f>
        <v>-</v>
      </c>
      <c r="G286" s="108"/>
      <c r="H286" s="108"/>
    </row>
    <row r="287" spans="1:8" s="110" customFormat="1" ht="45" hidden="1" x14ac:dyDescent="0.25">
      <c r="A287" s="122" t="s">
        <v>582</v>
      </c>
      <c r="B287" s="123" t="s">
        <v>583</v>
      </c>
      <c r="C287" s="108"/>
      <c r="D287" s="111"/>
      <c r="E287" s="111"/>
      <c r="F287" s="111"/>
      <c r="G287" s="108"/>
      <c r="H287" s="108"/>
    </row>
    <row r="288" spans="1:8" s="110" customFormat="1" ht="60" hidden="1" x14ac:dyDescent="0.25">
      <c r="A288" s="13" t="s">
        <v>585</v>
      </c>
      <c r="B288" s="81" t="s">
        <v>584</v>
      </c>
      <c r="C288" s="13"/>
      <c r="D288" s="111"/>
      <c r="E288" s="111"/>
      <c r="F288" s="111"/>
      <c r="G288" s="108"/>
      <c r="H288" s="108"/>
    </row>
    <row r="289" spans="1:8" s="110" customFormat="1" hidden="1" x14ac:dyDescent="0.25">
      <c r="A289" s="13"/>
      <c r="B289" s="81" t="s">
        <v>1507</v>
      </c>
      <c r="C289" s="13" t="s">
        <v>9</v>
      </c>
      <c r="D289" s="130">
        <f>IF(ISERR(Профессиональное!E302),"-",Профессиональное!E302)</f>
        <v>51.55</v>
      </c>
      <c r="E289" s="130">
        <f>IF(ISERR(Профессиональное!F302),"-",Профессиональное!F302)</f>
        <v>53.15</v>
      </c>
      <c r="F289" s="130">
        <f>IF(ISERR(Профессиональное!G302),"-",Профессиональное!G302)</f>
        <v>0</v>
      </c>
      <c r="G289" s="108"/>
      <c r="H289" s="108"/>
    </row>
    <row r="290" spans="1:8" s="110" customFormat="1" hidden="1" x14ac:dyDescent="0.25">
      <c r="A290" s="13"/>
      <c r="B290" s="81" t="s">
        <v>1508</v>
      </c>
      <c r="C290" s="13" t="s">
        <v>9</v>
      </c>
      <c r="D290" s="130">
        <f>IF(ISERR(Профессиональное!E303),"-",Профессиональное!E303)</f>
        <v>0</v>
      </c>
      <c r="E290" s="130">
        <f>IF(ISERR(Профессиональное!F303),"-",Профессиональное!F303)</f>
        <v>0</v>
      </c>
      <c r="F290" s="130">
        <f>IF(ISERR(Профессиональное!G303),"-",Профессиональное!G303)</f>
        <v>0</v>
      </c>
      <c r="G290" s="108"/>
      <c r="H290" s="108"/>
    </row>
    <row r="291" spans="1:8" s="110" customFormat="1" ht="45" hidden="1" x14ac:dyDescent="0.25">
      <c r="A291" s="13" t="s">
        <v>590</v>
      </c>
      <c r="B291" s="81" t="s">
        <v>591</v>
      </c>
      <c r="C291" s="108"/>
      <c r="D291" s="111"/>
      <c r="E291" s="111"/>
      <c r="F291" s="111"/>
      <c r="G291" s="108"/>
      <c r="H291" s="108"/>
    </row>
    <row r="292" spans="1:8" s="110" customFormat="1" hidden="1" x14ac:dyDescent="0.25">
      <c r="A292" s="108"/>
      <c r="B292" s="81" t="s">
        <v>1522</v>
      </c>
      <c r="C292" s="13" t="s">
        <v>9</v>
      </c>
      <c r="D292" s="111"/>
      <c r="E292" s="111"/>
      <c r="F292" s="111"/>
      <c r="G292" s="108"/>
      <c r="H292" s="108"/>
    </row>
    <row r="293" spans="1:8" s="110" customFormat="1" hidden="1" x14ac:dyDescent="0.25">
      <c r="A293" s="108"/>
      <c r="B293" s="81" t="s">
        <v>1523</v>
      </c>
      <c r="C293" s="13" t="s">
        <v>9</v>
      </c>
      <c r="D293" s="111"/>
      <c r="E293" s="111"/>
      <c r="F293" s="111"/>
      <c r="G293" s="108"/>
      <c r="H293" s="108"/>
    </row>
    <row r="294" spans="1:8" s="110" customFormat="1" ht="75" hidden="1" x14ac:dyDescent="0.25">
      <c r="A294" s="13" t="s">
        <v>1671</v>
      </c>
      <c r="B294" s="22" t="s">
        <v>1672</v>
      </c>
      <c r="C294" s="13"/>
      <c r="D294" s="130"/>
      <c r="E294" s="130"/>
      <c r="F294" s="130"/>
      <c r="G294" s="108"/>
      <c r="H294" s="108"/>
    </row>
    <row r="295" spans="1:8" s="110" customFormat="1" hidden="1" x14ac:dyDescent="0.25">
      <c r="A295" s="151"/>
      <c r="B295" s="22" t="s">
        <v>1673</v>
      </c>
      <c r="C295" s="13" t="s">
        <v>9</v>
      </c>
      <c r="D295" s="130" t="str">
        <f>IF(ISERR(Профессиональное!E318),"-",Профессиональное!E318)</f>
        <v>-</v>
      </c>
      <c r="E295" s="130" t="str">
        <f>IF(ISERR(Профессиональное!F318),"-",Профессиональное!F318)</f>
        <v>-</v>
      </c>
      <c r="F295" s="130" t="str">
        <f>IF(ISERR(Профессиональное!G318),"-",Профессиональное!G318)</f>
        <v>-</v>
      </c>
      <c r="G295" s="108"/>
      <c r="H295" s="108"/>
    </row>
    <row r="296" spans="1:8" s="110" customFormat="1" hidden="1" x14ac:dyDescent="0.25">
      <c r="A296" s="151"/>
      <c r="B296" s="22" t="s">
        <v>1676</v>
      </c>
      <c r="C296" s="13" t="s">
        <v>9</v>
      </c>
      <c r="D296" s="130" t="str">
        <f>IF(ISERR(Профессиональное!E321),"-",Профессиональное!E321)</f>
        <v>-</v>
      </c>
      <c r="E296" s="130" t="str">
        <f>IF(ISERR(Профессиональное!F321),"-",Профессиональное!F321)</f>
        <v>-</v>
      </c>
      <c r="F296" s="130" t="str">
        <f>IF(ISERR(Профессиональное!G321),"-",Профессиональное!G321)</f>
        <v>-</v>
      </c>
      <c r="G296" s="108"/>
      <c r="H296" s="108"/>
    </row>
    <row r="297" spans="1:8" s="110" customFormat="1" ht="60" hidden="1" x14ac:dyDescent="0.25">
      <c r="A297" s="122" t="s">
        <v>597</v>
      </c>
      <c r="B297" s="123" t="s">
        <v>598</v>
      </c>
      <c r="C297" s="108"/>
      <c r="D297" s="111"/>
      <c r="E297" s="111"/>
      <c r="F297" s="111"/>
      <c r="G297" s="108"/>
      <c r="H297" s="108"/>
    </row>
    <row r="298" spans="1:8" s="110" customFormat="1" hidden="1" x14ac:dyDescent="0.25">
      <c r="A298" s="13" t="s">
        <v>599</v>
      </c>
      <c r="B298" s="81" t="s">
        <v>1343</v>
      </c>
      <c r="C298" s="13"/>
      <c r="D298" s="111"/>
      <c r="E298" s="111"/>
      <c r="F298" s="111"/>
      <c r="G298" s="108"/>
      <c r="H298" s="108"/>
    </row>
    <row r="299" spans="1:8" s="110" customFormat="1" hidden="1" x14ac:dyDescent="0.25">
      <c r="A299" s="13"/>
      <c r="B299" s="81" t="s">
        <v>1524</v>
      </c>
      <c r="C299" s="13"/>
      <c r="D299" s="111"/>
      <c r="E299" s="111"/>
      <c r="F299" s="111"/>
      <c r="G299" s="108"/>
      <c r="H299" s="108"/>
    </row>
    <row r="300" spans="1:8" s="110" customFormat="1" hidden="1" x14ac:dyDescent="0.25">
      <c r="A300" s="13"/>
      <c r="B300" s="81" t="s">
        <v>1632</v>
      </c>
      <c r="C300" s="13" t="s">
        <v>9</v>
      </c>
      <c r="D300" s="111" t="str">
        <f>IF(ISERR(Профессиональное!E326),"-",Профессиональное!E326)</f>
        <v>-</v>
      </c>
      <c r="E300" s="111">
        <f>IF(ISERR(Профессиональное!F326),"-",Профессиональное!F326)</f>
        <v>100</v>
      </c>
      <c r="F300" s="111" t="str">
        <f>IF(ISERR(Профессиональное!G326),"-",Профессиональное!G326)</f>
        <v>-</v>
      </c>
      <c r="G300" s="108"/>
      <c r="H300" s="108"/>
    </row>
    <row r="301" spans="1:8" s="110" customFormat="1" ht="45" hidden="1" x14ac:dyDescent="0.25">
      <c r="A301" s="108"/>
      <c r="B301" s="81" t="s">
        <v>1631</v>
      </c>
      <c r="C301" s="13" t="s">
        <v>9</v>
      </c>
      <c r="D301" s="111" t="str">
        <f>IF(ISERR(Профессиональное!E329),"-",Профессиональное!E329)</f>
        <v>-</v>
      </c>
      <c r="E301" s="111" t="str">
        <f>IF(ISERR(Профессиональное!F329),"-",Профессиональное!F329)</f>
        <v>-</v>
      </c>
      <c r="F301" s="111" t="str">
        <f>IF(ISERR(Профессиональное!G329),"-",Профессиональное!G329)</f>
        <v>-</v>
      </c>
      <c r="G301" s="108"/>
      <c r="H301" s="108"/>
    </row>
    <row r="302" spans="1:8" s="110" customFormat="1" hidden="1" x14ac:dyDescent="0.25">
      <c r="A302" s="108"/>
      <c r="B302" s="81" t="s">
        <v>1525</v>
      </c>
      <c r="C302" s="108"/>
      <c r="D302" s="111"/>
      <c r="E302" s="111"/>
      <c r="F302" s="111"/>
      <c r="G302" s="108"/>
      <c r="H302" s="108"/>
    </row>
    <row r="303" spans="1:8" s="110" customFormat="1" hidden="1" x14ac:dyDescent="0.25">
      <c r="A303" s="108"/>
      <c r="B303" s="81" t="s">
        <v>1630</v>
      </c>
      <c r="C303" s="13" t="s">
        <v>9</v>
      </c>
      <c r="D303" s="111" t="str">
        <f>IF(ISERR(Профессиональное!E334),"-",Профессиональное!E334)</f>
        <v>-</v>
      </c>
      <c r="E303" s="111">
        <f>IF(ISERR(Профессиональное!F334),"-",Профессиональное!F334)</f>
        <v>117.14</v>
      </c>
      <c r="F303" s="111" t="str">
        <f>IF(ISERR(Профессиональное!G334),"-",Профессиональное!G334)</f>
        <v>-</v>
      </c>
      <c r="G303" s="108"/>
      <c r="H303" s="108"/>
    </row>
    <row r="304" spans="1:8" s="110" customFormat="1" hidden="1" x14ac:dyDescent="0.25">
      <c r="A304" s="108"/>
      <c r="B304" s="81" t="s">
        <v>1629</v>
      </c>
      <c r="C304" s="13" t="s">
        <v>9</v>
      </c>
      <c r="D304" s="111" t="str">
        <f>IF(ISERR(Профессиональное!E335),"-",Профессиональное!E335)</f>
        <v>-</v>
      </c>
      <c r="E304" s="111">
        <f>IF(ISERR(Профессиональное!F335),"-",Профессиональное!F335)</f>
        <v>100</v>
      </c>
      <c r="F304" s="111" t="str">
        <f>IF(ISERR(Профессиональное!G335),"-",Профессиональное!G335)</f>
        <v>-</v>
      </c>
      <c r="G304" s="108"/>
      <c r="H304" s="108"/>
    </row>
    <row r="305" spans="1:8" s="110" customFormat="1" ht="45" hidden="1" x14ac:dyDescent="0.25">
      <c r="A305" s="108"/>
      <c r="B305" s="81" t="s">
        <v>1633</v>
      </c>
      <c r="C305" s="13" t="s">
        <v>9</v>
      </c>
      <c r="D305" s="111" t="str">
        <f>IF(ISERR(Профессиональное!E343),"-",Профессиональное!E343)</f>
        <v>-</v>
      </c>
      <c r="E305" s="111">
        <f>IF(ISERR(Профессиональное!F343),"-",Профессиональное!F343)</f>
        <v>100</v>
      </c>
      <c r="F305" s="111" t="str">
        <f>IF(ISERR(Профессиональное!G343),"-",Профессиональное!G343)</f>
        <v>-</v>
      </c>
      <c r="G305" s="108"/>
      <c r="H305" s="108"/>
    </row>
    <row r="306" spans="1:8" s="110" customFormat="1" ht="45" hidden="1" x14ac:dyDescent="0.25">
      <c r="A306" s="108"/>
      <c r="B306" s="81" t="s">
        <v>1634</v>
      </c>
      <c r="C306" s="13" t="s">
        <v>9</v>
      </c>
      <c r="D306" s="111" t="str">
        <f>IF(ISERR(Профессиональное!E344),"-",Профессиональное!E344)</f>
        <v>-</v>
      </c>
      <c r="E306" s="111" t="str">
        <f>IF(ISERR(Профессиональное!F344),"-",Профессиональное!F344)</f>
        <v>-</v>
      </c>
      <c r="F306" s="111" t="str">
        <f>IF(ISERR(Профессиональное!G344),"-",Профессиональное!G344)</f>
        <v>-</v>
      </c>
      <c r="G306" s="108"/>
      <c r="H306" s="108"/>
    </row>
    <row r="307" spans="1:8" s="110" customFormat="1" ht="60" hidden="1" x14ac:dyDescent="0.25">
      <c r="A307" s="122" t="s">
        <v>616</v>
      </c>
      <c r="B307" s="123" t="s">
        <v>617</v>
      </c>
      <c r="C307" s="108"/>
      <c r="D307" s="111"/>
      <c r="E307" s="111"/>
      <c r="F307" s="111"/>
      <c r="G307" s="108"/>
      <c r="H307" s="108"/>
    </row>
    <row r="308" spans="1:8" s="110" customFormat="1" ht="75" hidden="1" x14ac:dyDescent="0.25">
      <c r="A308" s="13" t="s">
        <v>619</v>
      </c>
      <c r="B308" s="81" t="s">
        <v>702</v>
      </c>
      <c r="C308" s="13"/>
      <c r="D308" s="111"/>
      <c r="E308" s="111"/>
      <c r="F308" s="111"/>
      <c r="G308" s="108"/>
      <c r="H308" s="108"/>
    </row>
    <row r="309" spans="1:8" s="110" customFormat="1" hidden="1" x14ac:dyDescent="0.25">
      <c r="A309" s="108"/>
      <c r="B309" s="81" t="s">
        <v>1526</v>
      </c>
      <c r="C309" s="13"/>
      <c r="D309" s="111"/>
      <c r="E309" s="111"/>
      <c r="F309" s="111"/>
      <c r="G309" s="108"/>
      <c r="H309" s="108"/>
    </row>
    <row r="310" spans="1:8" s="110" customFormat="1" hidden="1" x14ac:dyDescent="0.25">
      <c r="A310" s="108"/>
      <c r="B310" s="81" t="s">
        <v>1507</v>
      </c>
      <c r="C310" s="13" t="s">
        <v>9</v>
      </c>
      <c r="D310" s="130">
        <f>IF(ISERR(Профессиональное!E354),"-",Профессиональное!E354)</f>
        <v>2.4500000000000002</v>
      </c>
      <c r="E310" s="130">
        <f>IF(ISERR(Профессиональное!F354),"-",Профессиональное!F354)</f>
        <v>8.1110878237116921</v>
      </c>
      <c r="F310" s="130" t="str">
        <f>IF(ISERR(Профессиональное!G354),"-",Профессиональное!G354)</f>
        <v>-</v>
      </c>
      <c r="G310" s="108"/>
      <c r="H310" s="108"/>
    </row>
    <row r="311" spans="1:8" s="110" customFormat="1" hidden="1" x14ac:dyDescent="0.25">
      <c r="A311" s="108"/>
      <c r="B311" s="81" t="s">
        <v>1508</v>
      </c>
      <c r="C311" s="13" t="s">
        <v>9</v>
      </c>
      <c r="D311" s="130">
        <f>IF(ISERR(Профессиональное!E355),"-",Профессиональное!E355)</f>
        <v>0</v>
      </c>
      <c r="E311" s="130" t="str">
        <f>IF(ISERR(Профессиональное!F355),"-",Профессиональное!F355)</f>
        <v>-</v>
      </c>
      <c r="F311" s="130" t="str">
        <f>IF(ISERR(Профессиональное!G355),"-",Профессиональное!G355)</f>
        <v>-</v>
      </c>
      <c r="G311" s="108"/>
      <c r="H311" s="108"/>
    </row>
    <row r="312" spans="1:8" s="110" customFormat="1" hidden="1" x14ac:dyDescent="0.25">
      <c r="A312" s="108"/>
      <c r="B312" s="81" t="s">
        <v>1527</v>
      </c>
      <c r="C312" s="13"/>
      <c r="D312" s="111"/>
      <c r="E312" s="111"/>
      <c r="F312" s="111"/>
      <c r="G312" s="108"/>
      <c r="H312" s="108"/>
    </row>
    <row r="313" spans="1:8" s="110" customFormat="1" hidden="1" x14ac:dyDescent="0.25">
      <c r="A313" s="108"/>
      <c r="B313" s="81" t="s">
        <v>1507</v>
      </c>
      <c r="C313" s="13" t="s">
        <v>9</v>
      </c>
      <c r="D313" s="130">
        <f>IF(ISERR(Профессиональное!E369),"-",Профессиональное!E369)</f>
        <v>0</v>
      </c>
      <c r="E313" s="130">
        <f>IF(ISERR(Профессиональное!F369),"-",Профессиональное!F369)</f>
        <v>0</v>
      </c>
      <c r="F313" s="130" t="str">
        <f>IF(ISERR(Профессиональное!G369),"-",Профессиональное!G369)</f>
        <v>-</v>
      </c>
      <c r="G313" s="108"/>
      <c r="H313" s="108"/>
    </row>
    <row r="314" spans="1:8" s="110" customFormat="1" hidden="1" x14ac:dyDescent="0.25">
      <c r="A314" s="108"/>
      <c r="B314" s="81" t="s">
        <v>1508</v>
      </c>
      <c r="C314" s="13" t="s">
        <v>9</v>
      </c>
      <c r="D314" s="130">
        <f>IF(ISERR(Профессиональное!E370),"-",Профессиональное!E370)</f>
        <v>0</v>
      </c>
      <c r="E314" s="130">
        <f>IF(ISERR(Профессиональное!F370),"-",Профессиональное!F370)</f>
        <v>100</v>
      </c>
      <c r="F314" s="130" t="str">
        <f>IF(ISERR(Профессиональное!G370),"-",Профессиональное!G370)</f>
        <v>-</v>
      </c>
      <c r="G314" s="108"/>
      <c r="H314" s="108"/>
    </row>
    <row r="315" spans="1:8" s="110" customFormat="1" ht="75" hidden="1" x14ac:dyDescent="0.25">
      <c r="A315" s="13" t="s">
        <v>634</v>
      </c>
      <c r="B315" s="22" t="s">
        <v>635</v>
      </c>
      <c r="C315" s="13"/>
      <c r="D315" s="111"/>
      <c r="E315" s="111"/>
      <c r="F315" s="111"/>
      <c r="G315" s="108"/>
      <c r="H315" s="108"/>
    </row>
    <row r="316" spans="1:8" s="110" customFormat="1" hidden="1" x14ac:dyDescent="0.25">
      <c r="A316" s="13"/>
      <c r="B316" s="81" t="s">
        <v>1526</v>
      </c>
      <c r="C316" s="13"/>
      <c r="D316" s="111"/>
      <c r="E316" s="111"/>
      <c r="F316" s="111"/>
      <c r="G316" s="108"/>
      <c r="H316" s="108"/>
    </row>
    <row r="317" spans="1:8" s="110" customFormat="1" hidden="1" x14ac:dyDescent="0.25">
      <c r="A317" s="13"/>
      <c r="B317" s="81" t="s">
        <v>1507</v>
      </c>
      <c r="C317" s="13" t="s">
        <v>9</v>
      </c>
      <c r="D317" s="130">
        <f>IF(ISERR(Профессиональное!E379),"-",Профессиональное!E379)</f>
        <v>13</v>
      </c>
      <c r="E317" s="130">
        <f>IF(ISERR(Профессиональное!F379),"-",Профессиональное!F379)</f>
        <v>6.7848083931005734</v>
      </c>
      <c r="F317" s="130" t="str">
        <f>IF(ISERR(Профессиональное!G379),"-",Профессиональное!G379)</f>
        <v>-</v>
      </c>
      <c r="G317" s="108"/>
      <c r="H317" s="108"/>
    </row>
    <row r="318" spans="1:8" s="110" customFormat="1" hidden="1" x14ac:dyDescent="0.25">
      <c r="A318" s="13"/>
      <c r="B318" s="81" t="s">
        <v>1508</v>
      </c>
      <c r="C318" s="13" t="s">
        <v>9</v>
      </c>
      <c r="D318" s="130">
        <f>IF(ISERR(Профессиональное!E380),"-",Профессиональное!E380)</f>
        <v>100</v>
      </c>
      <c r="E318" s="130">
        <f>IF(ISERR(Профессиональное!F380),"-",Профессиональное!F380)</f>
        <v>100</v>
      </c>
      <c r="F318" s="130" t="str">
        <f>IF(ISERR(Профессиональное!G380),"-",Профессиональное!G380)</f>
        <v>-</v>
      </c>
      <c r="G318" s="108"/>
      <c r="H318" s="108"/>
    </row>
    <row r="319" spans="1:8" s="110" customFormat="1" hidden="1" x14ac:dyDescent="0.25">
      <c r="A319" s="108"/>
      <c r="B319" s="81" t="s">
        <v>1528</v>
      </c>
      <c r="C319" s="13"/>
      <c r="D319" s="111"/>
      <c r="E319" s="111"/>
      <c r="F319" s="111"/>
      <c r="G319" s="108"/>
      <c r="H319" s="108"/>
    </row>
    <row r="320" spans="1:8" s="110" customFormat="1" hidden="1" x14ac:dyDescent="0.25">
      <c r="A320" s="108"/>
      <c r="B320" s="81" t="s">
        <v>1507</v>
      </c>
      <c r="C320" s="13" t="s">
        <v>9</v>
      </c>
      <c r="D320" s="130">
        <f>IF(ISERR(Профессиональное!E388),"-",Профессиональное!E388)</f>
        <v>0</v>
      </c>
      <c r="E320" s="130">
        <f>IF(ISERR(Профессиональное!F388),"-",Профессиональное!F388)</f>
        <v>0</v>
      </c>
      <c r="F320" s="130">
        <f>IF(ISERR(Профессиональное!G388),"-",Профессиональное!G388)</f>
        <v>0</v>
      </c>
      <c r="G320" s="108"/>
      <c r="H320" s="108"/>
    </row>
    <row r="321" spans="1:8" s="110" customFormat="1" hidden="1" x14ac:dyDescent="0.25">
      <c r="A321" s="108"/>
      <c r="B321" s="81" t="s">
        <v>1508</v>
      </c>
      <c r="C321" s="13" t="s">
        <v>9</v>
      </c>
      <c r="D321" s="130">
        <f>IF(ISERR(Профессиональное!E389),"-",Профессиональное!E389)</f>
        <v>0</v>
      </c>
      <c r="E321" s="130">
        <f>IF(ISERR(Профессиональное!F389),"-",Профессиональное!F389)</f>
        <v>0</v>
      </c>
      <c r="F321" s="130">
        <f>IF(ISERR(Профессиональное!G389),"-",Профессиональное!G389)</f>
        <v>0</v>
      </c>
      <c r="G321" s="108"/>
      <c r="H321" s="108"/>
    </row>
    <row r="322" spans="1:8" s="110" customFormat="1" ht="30" hidden="1" x14ac:dyDescent="0.25">
      <c r="A322" s="13" t="s">
        <v>645</v>
      </c>
      <c r="B322" s="81" t="s">
        <v>1346</v>
      </c>
      <c r="C322" s="108"/>
      <c r="D322" s="111"/>
      <c r="E322" s="111"/>
      <c r="F322" s="111"/>
      <c r="G322" s="108"/>
      <c r="H322" s="108"/>
    </row>
    <row r="323" spans="1:8" s="110" customFormat="1" ht="60" hidden="1" x14ac:dyDescent="0.25">
      <c r="A323" s="108"/>
      <c r="B323" s="81" t="s">
        <v>1529</v>
      </c>
      <c r="C323" s="13" t="s">
        <v>1325</v>
      </c>
      <c r="D323" s="130">
        <f>IF(ISERR(Профессиональное!E397),"-",Профессиональное!E397)</f>
        <v>188.48</v>
      </c>
      <c r="E323" s="130">
        <f>IF(ISERR(Профессиональное!F397),"-",Профессиональное!F397)</f>
        <v>0</v>
      </c>
      <c r="F323" s="130" t="str">
        <f>IF(ISERR(Профессиональное!G397),"-",Профессиональное!G397)</f>
        <v>-</v>
      </c>
      <c r="G323" s="108"/>
      <c r="H323" s="108"/>
    </row>
    <row r="324" spans="1:8" s="110" customFormat="1" ht="45" hidden="1" x14ac:dyDescent="0.25">
      <c r="A324" s="108"/>
      <c r="B324" s="81" t="s">
        <v>1530</v>
      </c>
      <c r="C324" s="13"/>
      <c r="D324" s="111"/>
      <c r="E324" s="111"/>
      <c r="F324" s="111"/>
      <c r="G324" s="108"/>
      <c r="H324" s="108"/>
    </row>
    <row r="325" spans="1:8" s="110" customFormat="1" hidden="1" x14ac:dyDescent="0.25">
      <c r="A325" s="108"/>
      <c r="B325" s="81" t="s">
        <v>1507</v>
      </c>
      <c r="C325" s="13" t="s">
        <v>1325</v>
      </c>
      <c r="D325" s="130">
        <f>IF(ISERR(Профессиональное!E408),"-",Профессиональное!E408)</f>
        <v>387.3</v>
      </c>
      <c r="E325" s="130">
        <f>IF(ISERR(Профессиональное!F408),"-",Профессиональное!F408)</f>
        <v>428.31</v>
      </c>
      <c r="F325" s="130">
        <f>IF(ISERR(Профессиональное!G408),"-",Профессиональное!G408)</f>
        <v>428.31</v>
      </c>
      <c r="G325" s="108"/>
      <c r="H325" s="108"/>
    </row>
    <row r="326" spans="1:8" s="110" customFormat="1" hidden="1" x14ac:dyDescent="0.25">
      <c r="A326" s="108"/>
      <c r="B326" s="81" t="s">
        <v>1508</v>
      </c>
      <c r="C326" s="13" t="s">
        <v>1325</v>
      </c>
      <c r="D326" s="130">
        <f>IF(ISERR(Профессиональное!E409),"-",Профессиональное!E409)</f>
        <v>29.2</v>
      </c>
      <c r="E326" s="130">
        <f>IF(ISERR(Профессиональное!F409),"-",Профессиональное!F409)</f>
        <v>37.46</v>
      </c>
      <c r="F326" s="130">
        <f>IF(ISERR(Профессиональное!G409),"-",Профессиональное!G409)</f>
        <v>37.46</v>
      </c>
      <c r="G326" s="108"/>
      <c r="H326" s="108"/>
    </row>
    <row r="327" spans="1:8" s="110" customFormat="1" ht="60" hidden="1" x14ac:dyDescent="0.25">
      <c r="A327" s="122" t="s">
        <v>682</v>
      </c>
      <c r="B327" s="123" t="s">
        <v>655</v>
      </c>
      <c r="C327" s="108"/>
      <c r="D327" s="111"/>
      <c r="E327" s="111"/>
      <c r="F327" s="111"/>
      <c r="G327" s="108"/>
      <c r="H327" s="108"/>
    </row>
    <row r="328" spans="1:8" s="110" customFormat="1" ht="90" hidden="1" x14ac:dyDescent="0.25">
      <c r="A328" s="13" t="s">
        <v>683</v>
      </c>
      <c r="B328" s="81" t="s">
        <v>656</v>
      </c>
      <c r="C328" s="13"/>
      <c r="D328" s="111"/>
      <c r="E328" s="111"/>
      <c r="F328" s="111"/>
      <c r="G328" s="108"/>
      <c r="H328" s="108"/>
    </row>
    <row r="329" spans="1:8" s="110" customFormat="1" hidden="1" x14ac:dyDescent="0.25">
      <c r="A329" s="13"/>
      <c r="B329" s="81" t="s">
        <v>1507</v>
      </c>
      <c r="C329" s="13" t="s">
        <v>9</v>
      </c>
      <c r="D329" s="130">
        <f>IF(ISERR(Профессиональное!E418),"-",Профессиональное!E418)</f>
        <v>0</v>
      </c>
      <c r="E329" s="130">
        <f>IF(ISERR(Профессиональное!F418),"-",Профессиональное!F418)</f>
        <v>12.5</v>
      </c>
      <c r="F329" s="130" t="str">
        <f>IF(ISERR(Профессиональное!G418),"-",Профессиональное!G418)</f>
        <v>-</v>
      </c>
      <c r="G329" s="108"/>
      <c r="H329" s="108"/>
    </row>
    <row r="330" spans="1:8" s="110" customFormat="1" hidden="1" x14ac:dyDescent="0.25">
      <c r="A330" s="13"/>
      <c r="B330" s="81" t="s">
        <v>1508</v>
      </c>
      <c r="C330" s="13" t="s">
        <v>9</v>
      </c>
      <c r="D330" s="130">
        <f>IF(ISERR(Профессиональное!E419),"-",Профессиональное!E419)</f>
        <v>0</v>
      </c>
      <c r="E330" s="130" t="str">
        <f>IF(ISERR(Профессиональное!F419),"-",Профессиональное!F419)</f>
        <v>-</v>
      </c>
      <c r="F330" s="130" t="str">
        <f>IF(ISERR(Профессиональное!G419),"-",Профессиональное!G419)</f>
        <v>-</v>
      </c>
      <c r="G330" s="108"/>
      <c r="H330" s="108"/>
    </row>
    <row r="331" spans="1:8" s="110" customFormat="1" ht="105" hidden="1" x14ac:dyDescent="0.25">
      <c r="A331" s="13" t="s">
        <v>1679</v>
      </c>
      <c r="B331" s="22" t="s">
        <v>1680</v>
      </c>
      <c r="C331" s="13" t="s">
        <v>9</v>
      </c>
      <c r="D331" s="130" t="str">
        <f>IF(ISERR(Профессиональное!E426),"-",Профессиональное!E426)</f>
        <v>-</v>
      </c>
      <c r="E331" s="130" t="str">
        <f>IF(ISERR(Профессиональное!F426),"-",Профессиональное!F426)</f>
        <v>-</v>
      </c>
      <c r="F331" s="130" t="str">
        <f>IF(ISERR(Профессиональное!G426),"-",Профессиональное!G426)</f>
        <v>-</v>
      </c>
      <c r="G331" s="108"/>
      <c r="H331" s="108"/>
    </row>
    <row r="332" spans="1:8" s="110" customFormat="1" ht="60" hidden="1" x14ac:dyDescent="0.25">
      <c r="A332" s="122" t="s">
        <v>661</v>
      </c>
      <c r="B332" s="123" t="s">
        <v>662</v>
      </c>
      <c r="C332" s="108"/>
      <c r="D332" s="111"/>
      <c r="E332" s="111"/>
      <c r="F332" s="111"/>
      <c r="G332" s="108"/>
      <c r="H332" s="108"/>
    </row>
    <row r="333" spans="1:8" s="110" customFormat="1" ht="75" hidden="1" x14ac:dyDescent="0.25">
      <c r="A333" s="13" t="s">
        <v>664</v>
      </c>
      <c r="B333" s="81" t="s">
        <v>663</v>
      </c>
      <c r="C333" s="13"/>
      <c r="D333" s="111"/>
      <c r="E333" s="111"/>
      <c r="F333" s="111"/>
      <c r="G333" s="108"/>
      <c r="H333" s="108"/>
    </row>
    <row r="334" spans="1:8" s="110" customFormat="1" hidden="1" x14ac:dyDescent="0.25">
      <c r="A334" s="13"/>
      <c r="B334" s="81" t="s">
        <v>1531</v>
      </c>
      <c r="C334" s="13"/>
      <c r="D334" s="111"/>
      <c r="E334" s="111"/>
      <c r="F334" s="111"/>
      <c r="G334" s="108"/>
      <c r="H334" s="108"/>
    </row>
    <row r="335" spans="1:8" s="110" customFormat="1" hidden="1" x14ac:dyDescent="0.25">
      <c r="A335" s="13"/>
      <c r="B335" s="81" t="s">
        <v>1507</v>
      </c>
      <c r="C335" s="13" t="s">
        <v>9</v>
      </c>
      <c r="D335" s="130">
        <f>IF(ISERR(Профессиональное!E432),"-",Профессиональное!E432)</f>
        <v>76.989999999999995</v>
      </c>
      <c r="E335" s="130">
        <f>IF(ISERR(Профессиональное!F432),"-",Профессиональное!F432)</f>
        <v>72.454078876283091</v>
      </c>
      <c r="F335" s="130" t="str">
        <f>IF(ISERR(Профессиональное!G432),"-",Профессиональное!G432)</f>
        <v>-</v>
      </c>
      <c r="G335" s="108"/>
      <c r="H335" s="108"/>
    </row>
    <row r="336" spans="1:8" s="110" customFormat="1" hidden="1" x14ac:dyDescent="0.25">
      <c r="A336" s="13"/>
      <c r="B336" s="81" t="s">
        <v>1508</v>
      </c>
      <c r="C336" s="13" t="s">
        <v>9</v>
      </c>
      <c r="D336" s="130">
        <f>IF(ISERR(Профессиональное!E433),"-",Профессиональное!E433)</f>
        <v>100</v>
      </c>
      <c r="E336" s="130">
        <f>IF(ISERR(Профессиональное!F433),"-",Профессиональное!F433)</f>
        <v>100</v>
      </c>
      <c r="F336" s="130" t="str">
        <f>IF(ISERR(Профессиональное!G433),"-",Профессиональное!G433)</f>
        <v>-</v>
      </c>
      <c r="G336" s="108"/>
      <c r="H336" s="108"/>
    </row>
    <row r="337" spans="1:8" s="110" customFormat="1" hidden="1" x14ac:dyDescent="0.25">
      <c r="A337" s="13"/>
      <c r="B337" s="81" t="s">
        <v>1532</v>
      </c>
      <c r="C337" s="13"/>
      <c r="D337" s="111"/>
      <c r="E337" s="111"/>
      <c r="F337" s="111"/>
      <c r="G337" s="108"/>
      <c r="H337" s="108"/>
    </row>
    <row r="338" spans="1:8" s="110" customFormat="1" hidden="1" x14ac:dyDescent="0.25">
      <c r="A338" s="13"/>
      <c r="B338" s="81" t="s">
        <v>1507</v>
      </c>
      <c r="C338" s="13" t="s">
        <v>9</v>
      </c>
      <c r="D338" s="114">
        <f>IF(ISERR(Профессиональное!E441),"-",Профессиональное!E441)</f>
        <v>87.98</v>
      </c>
      <c r="E338" s="114">
        <f>IF(ISERR(Профессиональное!F441),"-",Профессиональное!F441)</f>
        <v>72.408239382893953</v>
      </c>
      <c r="F338" s="114" t="str">
        <f>IF(ISERR(Профессиональное!G441),"-",Профессиональное!G441)</f>
        <v>-</v>
      </c>
      <c r="G338" s="108"/>
      <c r="H338" s="108"/>
    </row>
    <row r="339" spans="1:8" s="110" customFormat="1" hidden="1" x14ac:dyDescent="0.25">
      <c r="A339" s="13"/>
      <c r="B339" s="81" t="s">
        <v>1508</v>
      </c>
      <c r="C339" s="13" t="s">
        <v>9</v>
      </c>
      <c r="D339" s="114">
        <f>IF(ISERR(Профессиональное!E442),"-",Профессиональное!E442)</f>
        <v>0</v>
      </c>
      <c r="E339" s="114">
        <f>IF(ISERR(Профессиональное!F442),"-",Профессиональное!F442)</f>
        <v>0</v>
      </c>
      <c r="F339" s="114" t="str">
        <f>IF(ISERR(Профессиональное!G442),"-",Профессиональное!G442)</f>
        <v>-</v>
      </c>
      <c r="G339" s="108"/>
      <c r="H339" s="108"/>
    </row>
    <row r="340" spans="1:8" s="110" customFormat="1" ht="75" hidden="1" x14ac:dyDescent="0.25">
      <c r="A340" s="13" t="s">
        <v>677</v>
      </c>
      <c r="B340" s="81" t="s">
        <v>676</v>
      </c>
      <c r="C340" s="13" t="s">
        <v>9</v>
      </c>
      <c r="D340" s="114">
        <f>IF(ISERR(Профессиональное!E449),"-",Профессиональное!E449)</f>
        <v>0</v>
      </c>
      <c r="E340" s="114">
        <f>IF(ISERR(Профессиональное!F449),"-",Профессиональное!F449)</f>
        <v>0</v>
      </c>
      <c r="F340" s="114">
        <f>IF(ISERR(Профессиональное!G449),"-",Профессиональное!G449)</f>
        <v>0</v>
      </c>
      <c r="G340" s="108"/>
      <c r="H340" s="108"/>
    </row>
    <row r="341" spans="1:8" s="110" customFormat="1" ht="75" hidden="1" x14ac:dyDescent="0.25">
      <c r="A341" s="13" t="s">
        <v>685</v>
      </c>
      <c r="B341" s="81" t="s">
        <v>684</v>
      </c>
      <c r="C341" s="13" t="s">
        <v>9</v>
      </c>
      <c r="D341" s="114">
        <f>IF(ISERR(Профессиональное!E452),"-",Профессиональное!E452)</f>
        <v>0</v>
      </c>
      <c r="E341" s="114">
        <f>IF(ISERR(Профессиональное!F452),"-",Профессиональное!F452)</f>
        <v>0</v>
      </c>
      <c r="F341" s="114">
        <f>IF(ISERR(Профессиональное!G452),"-",Профессиональное!G452)</f>
        <v>0</v>
      </c>
      <c r="G341" s="108"/>
      <c r="H341" s="108"/>
    </row>
    <row r="342" spans="1:8" s="110" customFormat="1" ht="75" hidden="1" x14ac:dyDescent="0.25">
      <c r="A342" s="13" t="s">
        <v>689</v>
      </c>
      <c r="B342" s="81" t="s">
        <v>690</v>
      </c>
      <c r="C342" s="13"/>
      <c r="D342" s="114"/>
      <c r="E342" s="114"/>
      <c r="F342" s="114"/>
      <c r="G342" s="108"/>
      <c r="H342" s="108"/>
    </row>
    <row r="343" spans="1:8" s="110" customFormat="1" hidden="1" x14ac:dyDescent="0.25">
      <c r="A343" s="13"/>
      <c r="B343" s="81" t="s">
        <v>1507</v>
      </c>
      <c r="C343" s="13" t="s">
        <v>9</v>
      </c>
      <c r="D343" s="114">
        <f>IF(ISERR(Профессиональное!E456),"-",Профессиональное!E456)</f>
        <v>0.23</v>
      </c>
      <c r="E343" s="114">
        <f>IF(ISERR(Профессиональное!F456),"-",Профессиональное!F456)</f>
        <v>1.3843868179362506</v>
      </c>
      <c r="F343" s="114" t="str">
        <f>IF(ISERR(Профессиональное!G456),"-",Профессиональное!G456)</f>
        <v>-</v>
      </c>
      <c r="G343" s="108"/>
      <c r="H343" s="108"/>
    </row>
    <row r="344" spans="1:8" s="110" customFormat="1" hidden="1" x14ac:dyDescent="0.25">
      <c r="A344" s="13"/>
      <c r="B344" s="81" t="s">
        <v>1508</v>
      </c>
      <c r="C344" s="13" t="s">
        <v>9</v>
      </c>
      <c r="D344" s="114">
        <f>IF(ISERR(Профессиональное!E457),"-",Профессиональное!E457)</f>
        <v>0</v>
      </c>
      <c r="E344" s="114">
        <f>IF(ISERR(Профессиональное!F457),"-",Профессиональное!F457)</f>
        <v>0</v>
      </c>
      <c r="F344" s="114" t="str">
        <f>IF(ISERR(Профессиональное!G457),"-",Профессиональное!G457)</f>
        <v>-</v>
      </c>
      <c r="G344" s="108"/>
      <c r="H344" s="108"/>
    </row>
    <row r="345" spans="1:8" s="110" customFormat="1" ht="75" hidden="1" x14ac:dyDescent="0.25">
      <c r="A345" s="13" t="s">
        <v>924</v>
      </c>
      <c r="B345" s="81" t="s">
        <v>693</v>
      </c>
      <c r="C345" s="13"/>
      <c r="D345" s="111"/>
      <c r="E345" s="111"/>
      <c r="F345" s="111"/>
      <c r="G345" s="108"/>
      <c r="H345" s="108"/>
    </row>
    <row r="346" spans="1:8" s="110" customFormat="1" hidden="1" x14ac:dyDescent="0.25">
      <c r="A346" s="13"/>
      <c r="B346" s="81" t="s">
        <v>1507</v>
      </c>
      <c r="C346" s="13" t="s">
        <v>9</v>
      </c>
      <c r="D346" s="114">
        <f>IF(ISERR(Профессиональное!E465),"-",Профессиональное!E465)</f>
        <v>1.96</v>
      </c>
      <c r="E346" s="114">
        <f>IF(ISERR(Профессиональное!F465),"-",Профессиональное!F465)</f>
        <v>11.489020243429625</v>
      </c>
      <c r="F346" s="114" t="str">
        <f>IF(ISERR(Профессиональное!G465),"-",Профессиональное!G465)</f>
        <v>-</v>
      </c>
      <c r="G346" s="108"/>
      <c r="H346" s="108"/>
    </row>
    <row r="347" spans="1:8" s="110" customFormat="1" hidden="1" x14ac:dyDescent="0.25">
      <c r="A347" s="13"/>
      <c r="B347" s="81" t="s">
        <v>1508</v>
      </c>
      <c r="C347" s="13" t="s">
        <v>9</v>
      </c>
      <c r="D347" s="114">
        <f>IF(ISERR(Профессиональное!E466),"-",Профессиональное!E466)</f>
        <v>0</v>
      </c>
      <c r="E347" s="114">
        <f>IF(ISERR(Профессиональное!F466),"-",Профессиональное!F466)</f>
        <v>0</v>
      </c>
      <c r="F347" s="114" t="str">
        <f>IF(ISERR(Профессиональное!G466),"-",Профессиональное!G466)</f>
        <v>-</v>
      </c>
      <c r="G347" s="108"/>
      <c r="H347" s="108"/>
    </row>
    <row r="348" spans="1:8" s="110" customFormat="1" ht="75" hidden="1" x14ac:dyDescent="0.25">
      <c r="A348" s="13" t="s">
        <v>925</v>
      </c>
      <c r="B348" s="81" t="s">
        <v>696</v>
      </c>
      <c r="C348" s="13"/>
      <c r="D348" s="111"/>
      <c r="E348" s="111"/>
      <c r="F348" s="111"/>
      <c r="G348" s="108"/>
      <c r="H348" s="108"/>
    </row>
    <row r="349" spans="1:8" s="110" customFormat="1" hidden="1" x14ac:dyDescent="0.25">
      <c r="A349" s="149"/>
      <c r="B349" s="81" t="s">
        <v>1507</v>
      </c>
      <c r="C349" s="13" t="s">
        <v>9</v>
      </c>
      <c r="D349" s="114">
        <f>IF(ISERR(Профессиональное!E474),"-",Профессиональное!E474)</f>
        <v>0</v>
      </c>
      <c r="E349" s="114">
        <f>IF(ISERR(Профессиональное!F474),"-",Профессиональное!F474)</f>
        <v>0</v>
      </c>
      <c r="F349" s="114" t="str">
        <f>IF(ISERR(Профессиональное!G474),"-",Профессиональное!G474)</f>
        <v>-</v>
      </c>
      <c r="G349" s="108"/>
      <c r="H349" s="108"/>
    </row>
    <row r="350" spans="1:8" s="110" customFormat="1" hidden="1" x14ac:dyDescent="0.25">
      <c r="A350" s="149"/>
      <c r="B350" s="81" t="s">
        <v>1508</v>
      </c>
      <c r="C350" s="13" t="s">
        <v>9</v>
      </c>
      <c r="D350" s="114">
        <f>IF(ISERR(Профессиональное!E475),"-",Профессиональное!E475)</f>
        <v>0</v>
      </c>
      <c r="E350" s="114">
        <f>IF(ISERR(Профессиональное!F475),"-",Профессиональное!F475)</f>
        <v>0</v>
      </c>
      <c r="F350" s="114" t="str">
        <f>IF(ISERR(Профессиональное!G475),"-",Профессиональное!G475)</f>
        <v>-</v>
      </c>
      <c r="G350" s="108"/>
      <c r="H350" s="108"/>
    </row>
    <row r="351" spans="1:8" s="110" customFormat="1" ht="75" hidden="1" x14ac:dyDescent="0.25">
      <c r="A351" s="149" t="s">
        <v>926</v>
      </c>
      <c r="B351" s="81" t="s">
        <v>699</v>
      </c>
      <c r="C351" s="149"/>
      <c r="D351" s="177"/>
      <c r="E351" s="177"/>
      <c r="F351" s="177"/>
      <c r="G351" s="108"/>
      <c r="H351" s="108"/>
    </row>
    <row r="352" spans="1:8" s="110" customFormat="1" hidden="1" x14ac:dyDescent="0.25">
      <c r="A352" s="149"/>
      <c r="B352" s="81" t="s">
        <v>1507</v>
      </c>
      <c r="C352" s="149" t="s">
        <v>9</v>
      </c>
      <c r="D352" s="114">
        <f>IF(ISERR(Профессиональное!E483),"-",Профессиональное!E483)</f>
        <v>0</v>
      </c>
      <c r="E352" s="114">
        <f>IF(ISERR(Профессиональное!F483),"-",Профессиональное!F483)</f>
        <v>1.1782656607612105</v>
      </c>
      <c r="F352" s="114" t="str">
        <f>IF(ISERR(Профессиональное!G483),"-",Профессиональное!G483)</f>
        <v>-</v>
      </c>
      <c r="G352" s="108"/>
      <c r="H352" s="108"/>
    </row>
    <row r="353" spans="1:8" s="110" customFormat="1" hidden="1" x14ac:dyDescent="0.25">
      <c r="A353" s="149"/>
      <c r="B353" s="81" t="s">
        <v>1508</v>
      </c>
      <c r="C353" s="149" t="s">
        <v>9</v>
      </c>
      <c r="D353" s="114">
        <f>IF(ISERR(Профессиональное!E484),"-",Профессиональное!E484)</f>
        <v>0</v>
      </c>
      <c r="E353" s="114">
        <f>IF(ISERR(Профессиональное!F484),"-",Профессиональное!F484)</f>
        <v>0</v>
      </c>
      <c r="F353" s="114" t="str">
        <f>IF(ISERR(Профессиональное!G484),"-",Профессиональное!G484)</f>
        <v>-</v>
      </c>
      <c r="G353" s="108"/>
      <c r="H353" s="108"/>
    </row>
    <row r="354" spans="1:8" hidden="1" x14ac:dyDescent="0.25">
      <c r="A354" s="257" t="s">
        <v>705</v>
      </c>
      <c r="B354" s="257"/>
      <c r="C354" s="257"/>
      <c r="D354" s="257"/>
      <c r="E354" s="257"/>
      <c r="F354" s="257"/>
      <c r="G354" s="8"/>
      <c r="H354" s="8"/>
    </row>
    <row r="355" spans="1:8" ht="30" hidden="1" x14ac:dyDescent="0.25">
      <c r="A355" s="31" t="s">
        <v>707</v>
      </c>
      <c r="B355" s="34" t="s">
        <v>706</v>
      </c>
      <c r="C355" s="32"/>
      <c r="D355" s="9"/>
      <c r="E355" s="9"/>
      <c r="F355" s="9"/>
      <c r="G355" s="8"/>
      <c r="H355" s="8"/>
    </row>
    <row r="356" spans="1:8" ht="75" hidden="1" x14ac:dyDescent="0.25">
      <c r="A356" s="6" t="s">
        <v>712</v>
      </c>
      <c r="B356" s="35" t="s">
        <v>708</v>
      </c>
      <c r="C356" s="6" t="s">
        <v>9</v>
      </c>
      <c r="D356" s="74">
        <f>IF(ISERR(Высшее!E10),"-",Высшее!E10)</f>
        <v>3.56</v>
      </c>
      <c r="E356" s="74">
        <f>IF(ISERR(Высшее!F10),"-",Высшее!F10)</f>
        <v>8.26</v>
      </c>
      <c r="F356" s="74">
        <f>IF(ISERR(Высшее!G10),"-",Высшее!G10)</f>
        <v>0</v>
      </c>
      <c r="G356" s="8"/>
      <c r="H356" s="8"/>
    </row>
    <row r="357" spans="1:8" ht="90" hidden="1" x14ac:dyDescent="0.25">
      <c r="A357" s="6" t="s">
        <v>717</v>
      </c>
      <c r="B357" s="35" t="s">
        <v>1534</v>
      </c>
      <c r="C357" s="6" t="s">
        <v>9</v>
      </c>
      <c r="D357" s="74" t="str">
        <f>IF(ISERR(Высшее!E13),"-",Высшее!E13)</f>
        <v>-</v>
      </c>
      <c r="E357" s="74" t="str">
        <f>IF(ISERR(Высшее!F13),"-",Высшее!F13)</f>
        <v>-</v>
      </c>
      <c r="F357" s="74" t="str">
        <f>IF(ISERR(Высшее!G13),"-",Высшее!G13)</f>
        <v>-</v>
      </c>
      <c r="G357" s="8"/>
      <c r="H357" s="8"/>
    </row>
    <row r="358" spans="1:8" ht="30" hidden="1" x14ac:dyDescent="0.25">
      <c r="A358" s="10" t="s">
        <v>719</v>
      </c>
      <c r="B358" s="34" t="s">
        <v>718</v>
      </c>
      <c r="C358" s="6"/>
      <c r="D358" s="9"/>
      <c r="E358" s="9"/>
      <c r="F358" s="9"/>
      <c r="G358" s="8"/>
      <c r="H358" s="8"/>
    </row>
    <row r="359" spans="1:8" ht="105" hidden="1" x14ac:dyDescent="0.25">
      <c r="A359" s="6" t="s">
        <v>720</v>
      </c>
      <c r="B359" s="35" t="s">
        <v>721</v>
      </c>
      <c r="C359" s="6"/>
      <c r="D359" s="9"/>
      <c r="E359" s="9"/>
      <c r="F359" s="9"/>
      <c r="G359" s="8"/>
      <c r="H359" s="8"/>
    </row>
    <row r="360" spans="1:8" hidden="1" x14ac:dyDescent="0.25">
      <c r="A360" s="6"/>
      <c r="B360" s="35" t="s">
        <v>722</v>
      </c>
      <c r="C360" s="6"/>
      <c r="D360" s="9"/>
      <c r="E360" s="9"/>
      <c r="F360" s="9"/>
      <c r="G360" s="8"/>
      <c r="H360" s="8"/>
    </row>
    <row r="361" spans="1:8" hidden="1" x14ac:dyDescent="0.25">
      <c r="A361" s="6"/>
      <c r="B361" s="35" t="s">
        <v>1507</v>
      </c>
      <c r="C361" s="6" t="s">
        <v>9</v>
      </c>
      <c r="D361" s="74">
        <f>IF(ISERR(Высшее!E19),"-",Высшее!E19)</f>
        <v>72.25</v>
      </c>
      <c r="E361" s="74">
        <f>IF(ISERR(Высшее!F19),"-",Высшее!F19)</f>
        <v>72.739999999999995</v>
      </c>
      <c r="F361" s="74" t="str">
        <f>IF(ISERR(Высшее!G19),"-",Высшее!G19)</f>
        <v>-</v>
      </c>
      <c r="G361" s="8"/>
      <c r="H361" s="8"/>
    </row>
    <row r="362" spans="1:8" hidden="1" x14ac:dyDescent="0.25">
      <c r="A362" s="6"/>
      <c r="B362" s="35" t="s">
        <v>1508</v>
      </c>
      <c r="C362" s="6" t="s">
        <v>9</v>
      </c>
      <c r="D362" s="74">
        <f>IF(ISERR(Высшее!E20),"-",Высшее!E20)</f>
        <v>3.09</v>
      </c>
      <c r="E362" s="74">
        <f>IF(ISERR(Высшее!F20),"-",Высшее!F20)</f>
        <v>2.1712907117008444</v>
      </c>
      <c r="F362" s="74" t="str">
        <f>IF(ISERR(Высшее!G20),"-",Высшее!G20)</f>
        <v>-</v>
      </c>
      <c r="G362" s="8"/>
      <c r="H362" s="8"/>
    </row>
    <row r="363" spans="1:8" hidden="1" x14ac:dyDescent="0.25">
      <c r="A363" s="6"/>
      <c r="B363" s="35" t="s">
        <v>703</v>
      </c>
      <c r="C363" s="6"/>
      <c r="D363" s="9"/>
      <c r="E363" s="9"/>
      <c r="F363" s="9"/>
      <c r="G363" s="8"/>
      <c r="H363" s="8"/>
    </row>
    <row r="364" spans="1:8" hidden="1" x14ac:dyDescent="0.25">
      <c r="A364" s="6"/>
      <c r="B364" s="35" t="s">
        <v>1507</v>
      </c>
      <c r="C364" s="6" t="s">
        <v>9</v>
      </c>
      <c r="D364" s="74">
        <f>IF(ISERR(Высшее!E22),"-",Высшее!E22)</f>
        <v>0.13</v>
      </c>
      <c r="E364" s="74">
        <f>IF(ISERR(Высшее!F22),"-",Высшее!F22)</f>
        <v>0.05</v>
      </c>
      <c r="F364" s="74" t="str">
        <f>IF(ISERR(Высшее!G22),"-",Высшее!G22)</f>
        <v>-</v>
      </c>
      <c r="G364" s="8"/>
      <c r="H364" s="8"/>
    </row>
    <row r="365" spans="1:8" hidden="1" x14ac:dyDescent="0.25">
      <c r="A365" s="6"/>
      <c r="B365" s="35" t="s">
        <v>1508</v>
      </c>
      <c r="C365" s="6" t="s">
        <v>9</v>
      </c>
      <c r="D365" s="74">
        <f>IF(ISERR(Высшее!E23),"-",Высшее!E23)</f>
        <v>0.61</v>
      </c>
      <c r="E365" s="74">
        <f>IF(ISERR(Высшее!F23),"-",Высшее!F23)</f>
        <v>0.57297949336550058</v>
      </c>
      <c r="F365" s="74" t="str">
        <f>IF(ISERR(Высшее!G23),"-",Высшее!G23)</f>
        <v>-</v>
      </c>
      <c r="G365" s="8"/>
      <c r="H365" s="8"/>
    </row>
    <row r="366" spans="1:8" hidden="1" x14ac:dyDescent="0.25">
      <c r="A366" s="6"/>
      <c r="B366" s="35" t="s">
        <v>723</v>
      </c>
      <c r="C366" s="6"/>
      <c r="D366" s="74"/>
      <c r="E366" s="74"/>
      <c r="F366" s="74"/>
      <c r="G366" s="8"/>
      <c r="H366" s="8"/>
    </row>
    <row r="367" spans="1:8" hidden="1" x14ac:dyDescent="0.25">
      <c r="A367" s="6"/>
      <c r="B367" s="35" t="s">
        <v>1507</v>
      </c>
      <c r="C367" s="6" t="s">
        <v>9</v>
      </c>
      <c r="D367" s="74">
        <f>IF(ISERR(Высшее!E25),"-",Высшее!E25)</f>
        <v>27.61</v>
      </c>
      <c r="E367" s="74">
        <f>IF(ISERR(Высшее!F25),"-",Высшее!F25)</f>
        <v>27.21</v>
      </c>
      <c r="F367" s="74" t="str">
        <f>IF(ISERR(Высшее!G25),"-",Высшее!G25)</f>
        <v>-</v>
      </c>
      <c r="G367" s="8"/>
      <c r="H367" s="8"/>
    </row>
    <row r="368" spans="1:8" hidden="1" x14ac:dyDescent="0.25">
      <c r="A368" s="6"/>
      <c r="B368" s="35" t="s">
        <v>1508</v>
      </c>
      <c r="C368" s="6" t="s">
        <v>9</v>
      </c>
      <c r="D368" s="74">
        <f>IF(ISERR(Высшее!E26),"-",Высшее!E26)</f>
        <v>96.3</v>
      </c>
      <c r="E368" s="74">
        <f>IF(ISERR(Высшее!F26),"-",Высшее!F26)</f>
        <v>97.255729794933657</v>
      </c>
      <c r="F368" s="74" t="str">
        <f>IF(ISERR(Высшее!G26),"-",Высшее!G26)</f>
        <v>-</v>
      </c>
      <c r="G368" s="8"/>
      <c r="H368" s="8"/>
    </row>
    <row r="369" spans="1:8" ht="60" hidden="1" x14ac:dyDescent="0.25">
      <c r="A369" s="6" t="s">
        <v>731</v>
      </c>
      <c r="B369" s="35" t="s">
        <v>730</v>
      </c>
      <c r="C369" s="6"/>
      <c r="D369" s="9"/>
      <c r="E369" s="9"/>
      <c r="F369" s="9"/>
      <c r="G369" s="8"/>
      <c r="H369" s="8"/>
    </row>
    <row r="370" spans="1:8" hidden="1" x14ac:dyDescent="0.25">
      <c r="A370" s="6"/>
      <c r="B370" s="35" t="s">
        <v>1507</v>
      </c>
      <c r="C370" s="6" t="s">
        <v>9</v>
      </c>
      <c r="D370" s="74">
        <f>IF(ISERR(Высшее!E40),"-",Высшее!E40)</f>
        <v>41.94</v>
      </c>
      <c r="E370" s="74">
        <f>IF(ISERR(Высшее!F40),"-",Высшее!F40)</f>
        <v>44.44</v>
      </c>
      <c r="F370" s="74">
        <f>IF(ISERR(Высшее!G40),"-",Высшее!G40)</f>
        <v>0</v>
      </c>
      <c r="G370" s="8"/>
      <c r="H370" s="8"/>
    </row>
    <row r="371" spans="1:8" hidden="1" x14ac:dyDescent="0.25">
      <c r="A371" s="6"/>
      <c r="B371" s="35" t="s">
        <v>1508</v>
      </c>
      <c r="C371" s="6" t="s">
        <v>9</v>
      </c>
      <c r="D371" s="74">
        <f>IF(ISERR(Высшее!E41),"-",Высшее!E41)</f>
        <v>100</v>
      </c>
      <c r="E371" s="74">
        <f>IF(ISERR(Высшее!F41),"-",Высшее!F41)</f>
        <v>100</v>
      </c>
      <c r="F371" s="74">
        <f>IF(ISERR(Высшее!G41),"-",Высшее!G41)</f>
        <v>0</v>
      </c>
      <c r="G371" s="8"/>
      <c r="H371" s="8"/>
    </row>
    <row r="372" spans="1:8" ht="75" hidden="1" x14ac:dyDescent="0.25">
      <c r="A372" s="6" t="s">
        <v>735</v>
      </c>
      <c r="B372" s="35" t="s">
        <v>736</v>
      </c>
      <c r="C372" s="6"/>
      <c r="D372" s="9"/>
      <c r="E372" s="9"/>
      <c r="F372" s="9"/>
      <c r="G372" s="8"/>
      <c r="H372" s="8"/>
    </row>
    <row r="373" spans="1:8" hidden="1" x14ac:dyDescent="0.25">
      <c r="A373" s="8"/>
      <c r="B373" s="35" t="s">
        <v>1535</v>
      </c>
      <c r="C373" s="6"/>
      <c r="D373" s="9"/>
      <c r="E373" s="9"/>
      <c r="F373" s="9"/>
      <c r="G373" s="8"/>
      <c r="H373" s="8"/>
    </row>
    <row r="374" spans="1:8" hidden="1" x14ac:dyDescent="0.25">
      <c r="A374" s="8"/>
      <c r="B374" s="35" t="s">
        <v>1507</v>
      </c>
      <c r="C374" s="6" t="s">
        <v>9</v>
      </c>
      <c r="D374" s="74">
        <f>IF(ISERR(Высшее!E50),"-",Высшее!E50)</f>
        <v>0</v>
      </c>
      <c r="E374" s="74">
        <f>IF(ISERR(Высшее!F50),"-",Высшее!F50)</f>
        <v>0</v>
      </c>
      <c r="F374" s="74">
        <f>IF(ISERR(Высшее!G50),"-",Высшее!G50)</f>
        <v>0</v>
      </c>
      <c r="G374" s="8"/>
      <c r="H374" s="8"/>
    </row>
    <row r="375" spans="1:8" hidden="1" x14ac:dyDescent="0.25">
      <c r="A375" s="8"/>
      <c r="B375" s="35" t="s">
        <v>1508</v>
      </c>
      <c r="C375" s="6" t="s">
        <v>9</v>
      </c>
      <c r="D375" s="74">
        <f>IF(ISERR(Высшее!E51),"-",Высшее!E51)</f>
        <v>0</v>
      </c>
      <c r="E375" s="74">
        <f>IF(ISERR(Высшее!F51),"-",Высшее!F51)</f>
        <v>1.79</v>
      </c>
      <c r="F375" s="74">
        <f>IF(ISERR(Высшее!G51),"-",Высшее!G51)</f>
        <v>0</v>
      </c>
      <c r="G375" s="8"/>
      <c r="H375" s="8"/>
    </row>
    <row r="376" spans="1:8" hidden="1" x14ac:dyDescent="0.25">
      <c r="A376" s="8"/>
      <c r="B376" s="35" t="s">
        <v>1536</v>
      </c>
      <c r="C376" s="6"/>
      <c r="D376" s="9"/>
      <c r="E376" s="9"/>
      <c r="F376" s="9"/>
      <c r="G376" s="8"/>
      <c r="H376" s="8"/>
    </row>
    <row r="377" spans="1:8" hidden="1" x14ac:dyDescent="0.25">
      <c r="A377" s="8"/>
      <c r="B377" s="35" t="s">
        <v>1507</v>
      </c>
      <c r="C377" s="6" t="s">
        <v>9</v>
      </c>
      <c r="D377" s="74">
        <f>IF(ISERR(Высшее!E53),"-",Высшее!E53)</f>
        <v>0</v>
      </c>
      <c r="E377" s="74">
        <f>IF(ISERR(Высшее!F53),"-",Высшее!F53)</f>
        <v>0</v>
      </c>
      <c r="F377" s="74">
        <f>IF(ISERR(Высшее!G53),"-",Высшее!G53)</f>
        <v>0</v>
      </c>
      <c r="G377" s="8"/>
      <c r="H377" s="8"/>
    </row>
    <row r="378" spans="1:8" hidden="1" x14ac:dyDescent="0.25">
      <c r="A378" s="8"/>
      <c r="B378" s="35" t="s">
        <v>1508</v>
      </c>
      <c r="C378" s="6" t="s">
        <v>9</v>
      </c>
      <c r="D378" s="74">
        <f>IF(ISERR(Высшее!E54),"-",Высшее!E54)</f>
        <v>0</v>
      </c>
      <c r="E378" s="74">
        <f>IF(ISERR(Высшее!F54),"-",Высшее!F54)</f>
        <v>0</v>
      </c>
      <c r="F378" s="74">
        <f>IF(ISERR(Высшее!G54),"-",Высшее!G54)</f>
        <v>0</v>
      </c>
      <c r="G378" s="8"/>
      <c r="H378" s="8"/>
    </row>
    <row r="379" spans="1:8" hidden="1" x14ac:dyDescent="0.25">
      <c r="A379" s="8"/>
      <c r="B379" s="35" t="s">
        <v>1537</v>
      </c>
      <c r="C379" s="6"/>
      <c r="D379" s="9"/>
      <c r="E379" s="9"/>
      <c r="F379" s="9"/>
      <c r="G379" s="8"/>
      <c r="H379" s="8"/>
    </row>
    <row r="380" spans="1:8" hidden="1" x14ac:dyDescent="0.25">
      <c r="A380" s="8"/>
      <c r="B380" s="35" t="s">
        <v>1507</v>
      </c>
      <c r="C380" s="6" t="s">
        <v>9</v>
      </c>
      <c r="D380" s="74">
        <f>IF(ISERR(Высшее!E56),"-",Высшее!E56)</f>
        <v>0</v>
      </c>
      <c r="E380" s="74">
        <f>IF(ISERR(Высшее!F56),"-",Высшее!F56)</f>
        <v>0</v>
      </c>
      <c r="F380" s="74">
        <f>IF(ISERR(Высшее!G56),"-",Высшее!G56)</f>
        <v>0</v>
      </c>
      <c r="G380" s="8"/>
      <c r="H380" s="8"/>
    </row>
    <row r="381" spans="1:8" hidden="1" x14ac:dyDescent="0.25">
      <c r="A381" s="8"/>
      <c r="B381" s="35" t="s">
        <v>1508</v>
      </c>
      <c r="C381" s="6" t="s">
        <v>9</v>
      </c>
      <c r="D381" s="74">
        <f>IF(ISERR(Высшее!E57),"-",Высшее!E57)</f>
        <v>0</v>
      </c>
      <c r="E381" s="74">
        <f>IF(ISERR(Высшее!F57),"-",Высшее!F57)</f>
        <v>0</v>
      </c>
      <c r="F381" s="74">
        <f>IF(ISERR(Высшее!G57),"-",Высшее!G57)</f>
        <v>0</v>
      </c>
      <c r="G381" s="8"/>
      <c r="H381" s="8"/>
    </row>
    <row r="382" spans="1:8" ht="60" hidden="1" x14ac:dyDescent="0.25">
      <c r="A382" s="10" t="s">
        <v>753</v>
      </c>
      <c r="B382" s="34" t="s">
        <v>752</v>
      </c>
      <c r="C382" s="8"/>
      <c r="D382" s="9"/>
      <c r="E382" s="9"/>
      <c r="F382" s="9"/>
      <c r="G382" s="8"/>
      <c r="H382" s="8"/>
    </row>
    <row r="383" spans="1:8" ht="75" hidden="1" x14ac:dyDescent="0.25">
      <c r="A383" s="6" t="s">
        <v>754</v>
      </c>
      <c r="B383" s="35" t="s">
        <v>1347</v>
      </c>
      <c r="C383" s="6"/>
      <c r="D383" s="9"/>
      <c r="E383" s="9"/>
      <c r="F383" s="9"/>
      <c r="G383" s="8"/>
      <c r="H383" s="8"/>
    </row>
    <row r="384" spans="1:8" hidden="1" x14ac:dyDescent="0.25">
      <c r="A384" s="6"/>
      <c r="B384" s="35" t="s">
        <v>1538</v>
      </c>
      <c r="C384" s="6"/>
      <c r="D384" s="9"/>
      <c r="E384" s="9"/>
      <c r="F384" s="9"/>
      <c r="G384" s="8"/>
      <c r="H384" s="8"/>
    </row>
    <row r="385" spans="1:8" hidden="1" x14ac:dyDescent="0.25">
      <c r="A385" s="6"/>
      <c r="B385" s="35" t="s">
        <v>1507</v>
      </c>
      <c r="C385" s="6" t="s">
        <v>9</v>
      </c>
      <c r="D385" s="74">
        <f>IF(ISERR(Высшее!E67),"-",Высшее!E67)</f>
        <v>14.45</v>
      </c>
      <c r="E385" s="74">
        <f>IF(ISERR(Высшее!F67),"-",Высшее!F67)</f>
        <v>14.33</v>
      </c>
      <c r="F385" s="74">
        <f>IF(ISERR(Высшее!G67),"-",Высшее!G67)</f>
        <v>0</v>
      </c>
      <c r="G385" s="8"/>
      <c r="H385" s="8"/>
    </row>
    <row r="386" spans="1:8" hidden="1" x14ac:dyDescent="0.25">
      <c r="A386" s="6"/>
      <c r="B386" s="35" t="s">
        <v>1508</v>
      </c>
      <c r="C386" s="6" t="s">
        <v>9</v>
      </c>
      <c r="D386" s="74">
        <f>IF(ISERR(Высшее!E68),"-",Высшее!E68)</f>
        <v>8.4</v>
      </c>
      <c r="E386" s="74">
        <f>IF(ISERR(Высшее!F68),"-",Высшее!F68)</f>
        <v>12.5</v>
      </c>
      <c r="F386" s="74">
        <f>IF(ISERR(Высшее!G68),"-",Высшее!G68)</f>
        <v>0</v>
      </c>
      <c r="G386" s="8"/>
      <c r="H386" s="8"/>
    </row>
    <row r="387" spans="1:8" hidden="1" x14ac:dyDescent="0.25">
      <c r="A387" s="6"/>
      <c r="B387" s="35" t="s">
        <v>1539</v>
      </c>
      <c r="C387" s="6"/>
      <c r="D387" s="9"/>
      <c r="E387" s="9"/>
      <c r="F387" s="9"/>
      <c r="G387" s="8"/>
      <c r="H387" s="8"/>
    </row>
    <row r="388" spans="1:8" hidden="1" x14ac:dyDescent="0.25">
      <c r="A388" s="6"/>
      <c r="B388" s="35" t="s">
        <v>1507</v>
      </c>
      <c r="C388" s="6" t="s">
        <v>9</v>
      </c>
      <c r="D388" s="74">
        <f>IF(ISERR(Высшее!E70),"-",Высшее!E70)</f>
        <v>56.35</v>
      </c>
      <c r="E388" s="74">
        <f>IF(ISERR(Высшее!F70),"-",Высшее!F70)</f>
        <v>57.89</v>
      </c>
      <c r="F388" s="74">
        <f>IF(ISERR(Высшее!G70),"-",Высшее!G70)</f>
        <v>0</v>
      </c>
      <c r="G388" s="8"/>
      <c r="H388" s="8"/>
    </row>
    <row r="389" spans="1:8" hidden="1" x14ac:dyDescent="0.25">
      <c r="A389" s="6"/>
      <c r="B389" s="35" t="s">
        <v>1508</v>
      </c>
      <c r="C389" s="6" t="s">
        <v>9</v>
      </c>
      <c r="D389" s="74">
        <f>IF(ISERR(Высшее!E71),"-",Высшее!E71)</f>
        <v>52.94</v>
      </c>
      <c r="E389" s="74">
        <f>IF(ISERR(Высшее!F71),"-",Высшее!F71)</f>
        <v>70.19</v>
      </c>
      <c r="F389" s="74">
        <f>IF(ISERR(Высшее!G71),"-",Высшее!G71)</f>
        <v>0</v>
      </c>
      <c r="G389" s="8"/>
      <c r="H389" s="8"/>
    </row>
    <row r="390" spans="1:8" ht="75" hidden="1" x14ac:dyDescent="0.25">
      <c r="A390" s="6" t="s">
        <v>762</v>
      </c>
      <c r="B390" s="35" t="s">
        <v>761</v>
      </c>
      <c r="C390" s="6"/>
      <c r="D390" s="9"/>
      <c r="E390" s="9"/>
      <c r="F390" s="9"/>
      <c r="G390" s="8"/>
      <c r="H390" s="8"/>
    </row>
    <row r="391" spans="1:8" hidden="1" x14ac:dyDescent="0.25">
      <c r="A391" s="6"/>
      <c r="B391" s="35" t="s">
        <v>1507</v>
      </c>
      <c r="C391" s="6" t="s">
        <v>9</v>
      </c>
      <c r="D391" s="74">
        <f>IF(ISERR(Высшее!E76),"-",Высшее!E76)</f>
        <v>11.68</v>
      </c>
      <c r="E391" s="74">
        <f>IF(ISERR(Высшее!F76),"-",Высшее!F76)</f>
        <v>13.01</v>
      </c>
      <c r="F391" s="74">
        <f>IF(ISERR(Высшее!G76),"-",Высшее!G76)</f>
        <v>0</v>
      </c>
      <c r="G391" s="8"/>
      <c r="H391" s="8"/>
    </row>
    <row r="392" spans="1:8" hidden="1" x14ac:dyDescent="0.25">
      <c r="A392" s="6"/>
      <c r="B392" s="35" t="s">
        <v>1508</v>
      </c>
      <c r="C392" s="6" t="s">
        <v>9</v>
      </c>
      <c r="D392" s="74">
        <f>IF(ISERR(Высшее!E77),"-",Высшее!E77)</f>
        <v>5.04</v>
      </c>
      <c r="E392" s="74">
        <f>IF(ISERR(Высшее!F77),"-",Высшее!F77)</f>
        <v>3.85</v>
      </c>
      <c r="F392" s="74">
        <f>IF(ISERR(Высшее!G77),"-",Высшее!G77)</f>
        <v>0</v>
      </c>
      <c r="G392" s="8"/>
      <c r="H392" s="8"/>
    </row>
    <row r="393" spans="1:8" ht="90" hidden="1" x14ac:dyDescent="0.25">
      <c r="A393" s="6" t="s">
        <v>767</v>
      </c>
      <c r="B393" s="35" t="s">
        <v>766</v>
      </c>
      <c r="C393" s="6"/>
      <c r="D393" s="9"/>
      <c r="E393" s="9"/>
      <c r="F393" s="9"/>
      <c r="G393" s="8"/>
      <c r="H393" s="8"/>
    </row>
    <row r="394" spans="1:8" hidden="1" x14ac:dyDescent="0.25">
      <c r="A394" s="6"/>
      <c r="B394" s="35" t="s">
        <v>1507</v>
      </c>
      <c r="C394" s="6" t="s">
        <v>1131</v>
      </c>
      <c r="D394" s="74">
        <f>IF(ISERR(Высшее!E82),"-",Высшее!E82)</f>
        <v>35.18</v>
      </c>
      <c r="E394" s="74">
        <f>IF(ISERR(Высшее!F82),"-",Высшее!F82)</f>
        <v>41.08</v>
      </c>
      <c r="F394" s="74">
        <f>IF(ISERR(Высшее!G82),"-",Высшее!G82)</f>
        <v>0</v>
      </c>
      <c r="G394" s="8"/>
      <c r="H394" s="8"/>
    </row>
    <row r="395" spans="1:8" hidden="1" x14ac:dyDescent="0.25">
      <c r="A395" s="6"/>
      <c r="B395" s="35" t="s">
        <v>1508</v>
      </c>
      <c r="C395" s="6" t="s">
        <v>1131</v>
      </c>
      <c r="D395" s="74">
        <f>IF(ISERR(Высшее!E83),"-",Высшее!E83)</f>
        <v>48.74</v>
      </c>
      <c r="E395" s="74">
        <f>IF(ISERR(Высшее!F83),"-",Высшее!F83)</f>
        <v>47.12</v>
      </c>
      <c r="F395" s="74">
        <f>IF(ISERR(Высшее!G83),"-",Высшее!G83)</f>
        <v>0</v>
      </c>
      <c r="G395" s="8"/>
      <c r="H395" s="8"/>
    </row>
    <row r="396" spans="1:8" ht="60" hidden="1" x14ac:dyDescent="0.25">
      <c r="A396" s="6" t="s">
        <v>771</v>
      </c>
      <c r="B396" s="35" t="s">
        <v>770</v>
      </c>
      <c r="C396" s="6"/>
      <c r="D396" s="9"/>
      <c r="E396" s="9"/>
      <c r="F396" s="9"/>
      <c r="G396" s="8"/>
      <c r="H396" s="8"/>
    </row>
    <row r="397" spans="1:8" hidden="1" x14ac:dyDescent="0.25">
      <c r="A397" s="6"/>
      <c r="B397" s="35" t="s">
        <v>1507</v>
      </c>
      <c r="C397" s="6" t="s">
        <v>1131</v>
      </c>
      <c r="D397" s="74">
        <f>IF(ISERR(Высшее!E87),"-",Высшее!E87)</f>
        <v>10.87</v>
      </c>
      <c r="E397" s="74">
        <f>IF(ISERR(Высшее!F87),"-",Высшее!F87)</f>
        <v>11.33</v>
      </c>
      <c r="F397" s="74">
        <f>IF(ISERR(Высшее!G87),"-",Высшее!G87)</f>
        <v>0</v>
      </c>
      <c r="G397" s="8"/>
      <c r="H397" s="8"/>
    </row>
    <row r="398" spans="1:8" hidden="1" x14ac:dyDescent="0.25">
      <c r="A398" s="6"/>
      <c r="B398" s="35" t="s">
        <v>1508</v>
      </c>
      <c r="C398" s="6" t="s">
        <v>1131</v>
      </c>
      <c r="D398" s="74">
        <f>IF(ISERR(Высшее!E88),"-",Высшее!E88)</f>
        <v>4.41</v>
      </c>
      <c r="E398" s="74">
        <f>IF(ISERR(Высшее!F88),"-",Высшее!F88)</f>
        <v>3.84</v>
      </c>
      <c r="F398" s="74">
        <f>IF(ISERR(Высшее!G88),"-",Высшее!G88)</f>
        <v>0</v>
      </c>
      <c r="G398" s="8"/>
      <c r="H398" s="8"/>
    </row>
    <row r="399" spans="1:8" ht="60" hidden="1" x14ac:dyDescent="0.25">
      <c r="A399" s="6" t="s">
        <v>779</v>
      </c>
      <c r="B399" s="35" t="s">
        <v>778</v>
      </c>
      <c r="C399" s="6" t="s">
        <v>9</v>
      </c>
      <c r="D399" s="74" t="str">
        <f>IF(ISERR(Высшее!E94),"-",Высшее!E94)</f>
        <v>-</v>
      </c>
      <c r="E399" s="74">
        <f>IF(ISERR(Высшее!F94),"-",Высшее!F94)</f>
        <v>159.85</v>
      </c>
      <c r="F399" s="74">
        <f>IF(ISERR(Высшее!G94),"-",Высшее!G94)</f>
        <v>0</v>
      </c>
      <c r="G399" s="8"/>
      <c r="H399" s="8"/>
    </row>
    <row r="400" spans="1:8" ht="60" hidden="1" x14ac:dyDescent="0.25">
      <c r="A400" s="13" t="s">
        <v>785</v>
      </c>
      <c r="B400" s="81" t="s">
        <v>1540</v>
      </c>
      <c r="C400" s="13" t="s">
        <v>9</v>
      </c>
      <c r="D400" s="136"/>
      <c r="E400" s="136"/>
      <c r="F400" s="136"/>
      <c r="G400" s="8"/>
      <c r="H400" s="8"/>
    </row>
    <row r="401" spans="1:8" ht="75" hidden="1" x14ac:dyDescent="0.25">
      <c r="A401" s="13" t="s">
        <v>790</v>
      </c>
      <c r="B401" s="81" t="s">
        <v>1541</v>
      </c>
      <c r="C401" s="13" t="s">
        <v>9</v>
      </c>
      <c r="D401" s="136"/>
      <c r="E401" s="136"/>
      <c r="F401" s="136"/>
      <c r="G401" s="8"/>
      <c r="H401" s="8"/>
    </row>
    <row r="402" spans="1:8" ht="60" hidden="1" x14ac:dyDescent="0.25">
      <c r="A402" s="10" t="s">
        <v>794</v>
      </c>
      <c r="B402" s="34" t="s">
        <v>795</v>
      </c>
      <c r="C402" s="6"/>
      <c r="D402" s="9"/>
      <c r="E402" s="9"/>
      <c r="F402" s="9"/>
      <c r="G402" s="8"/>
      <c r="H402" s="8"/>
    </row>
    <row r="403" spans="1:8" ht="45" hidden="1" x14ac:dyDescent="0.25">
      <c r="A403" s="6" t="s">
        <v>797</v>
      </c>
      <c r="B403" s="35" t="s">
        <v>796</v>
      </c>
      <c r="C403" s="6"/>
      <c r="D403" s="9"/>
      <c r="E403" s="9"/>
      <c r="F403" s="9"/>
      <c r="G403" s="8"/>
      <c r="H403" s="8"/>
    </row>
    <row r="404" spans="1:8" hidden="1" x14ac:dyDescent="0.25">
      <c r="A404" s="6"/>
      <c r="B404" s="35" t="s">
        <v>1507</v>
      </c>
      <c r="C404" s="6" t="s">
        <v>9</v>
      </c>
      <c r="D404" s="74">
        <f>IF(ISERR(Высшее!E106),"-",Высшее!E106)</f>
        <v>68.52</v>
      </c>
      <c r="E404" s="74">
        <f>IF(ISERR(Высшее!F106),"-",Высшее!F106)</f>
        <v>68.83</v>
      </c>
      <c r="F404" s="74">
        <f>IF(ISERR(Высшее!G106),"-",Высшее!G106)</f>
        <v>0</v>
      </c>
      <c r="G404" s="8"/>
      <c r="H404" s="8"/>
    </row>
    <row r="405" spans="1:8" hidden="1" x14ac:dyDescent="0.25">
      <c r="A405" s="6"/>
      <c r="B405" s="35" t="s">
        <v>1508</v>
      </c>
      <c r="C405" s="6" t="s">
        <v>9</v>
      </c>
      <c r="D405" s="74">
        <f>IF(ISERR(Высшее!E107),"-",Высшее!E107)</f>
        <v>0</v>
      </c>
      <c r="E405" s="74">
        <f>IF(ISERR(Высшее!F107),"-",Высшее!F107)</f>
        <v>100</v>
      </c>
      <c r="F405" s="74">
        <f>IF(ISERR(Высшее!G107),"-",Высшее!G107)</f>
        <v>0</v>
      </c>
      <c r="G405" s="8"/>
      <c r="H405" s="8"/>
    </row>
    <row r="406" spans="1:8" ht="30" hidden="1" x14ac:dyDescent="0.25">
      <c r="A406" s="6" t="s">
        <v>802</v>
      </c>
      <c r="B406" s="35" t="s">
        <v>803</v>
      </c>
      <c r="C406" s="6"/>
      <c r="D406" s="9"/>
      <c r="E406" s="9"/>
      <c r="F406" s="9"/>
      <c r="G406" s="8"/>
      <c r="H406" s="8"/>
    </row>
    <row r="407" spans="1:8" hidden="1" x14ac:dyDescent="0.25">
      <c r="A407" s="6"/>
      <c r="B407" s="35" t="s">
        <v>1507</v>
      </c>
      <c r="C407" s="6" t="s">
        <v>9</v>
      </c>
      <c r="D407" s="74">
        <f>IF(ISERR(Высшее!E111),"-",Высшее!E111)</f>
        <v>76.84</v>
      </c>
      <c r="E407" s="74">
        <f>IF(ISERR(Высшее!F111),"-",Высшее!F111)</f>
        <v>73.680000000000007</v>
      </c>
      <c r="F407" s="74">
        <f>IF(ISERR(Высшее!G111),"-",Высшее!G111)</f>
        <v>0</v>
      </c>
      <c r="G407" s="8"/>
      <c r="H407" s="8"/>
    </row>
    <row r="408" spans="1:8" hidden="1" x14ac:dyDescent="0.25">
      <c r="A408" s="6"/>
      <c r="B408" s="35" t="s">
        <v>1508</v>
      </c>
      <c r="C408" s="6" t="s">
        <v>9</v>
      </c>
      <c r="D408" s="74">
        <f>IF(ISERR(Высшее!E112),"-",Высшее!E112)</f>
        <v>831.3</v>
      </c>
      <c r="E408" s="74">
        <f>IF(ISERR(Высшее!F112),"-",Высшее!F112)</f>
        <v>1056.19</v>
      </c>
      <c r="F408" s="74">
        <f>IF(ISERR(Высшее!G112),"-",Высшее!G112)</f>
        <v>0</v>
      </c>
      <c r="G408" s="8"/>
      <c r="H408" s="8"/>
    </row>
    <row r="409" spans="1:8" ht="45" hidden="1" x14ac:dyDescent="0.25">
      <c r="A409" s="6" t="s">
        <v>1350</v>
      </c>
      <c r="B409" s="35" t="s">
        <v>808</v>
      </c>
      <c r="C409" s="6"/>
      <c r="D409" s="9"/>
      <c r="E409" s="9"/>
      <c r="F409" s="9"/>
      <c r="G409" s="8"/>
      <c r="H409" s="8"/>
    </row>
    <row r="410" spans="1:8" hidden="1" x14ac:dyDescent="0.25">
      <c r="A410" s="24"/>
      <c r="B410" s="35" t="s">
        <v>1509</v>
      </c>
      <c r="C410" s="6"/>
      <c r="D410" s="9"/>
      <c r="E410" s="9"/>
      <c r="F410" s="9"/>
      <c r="G410" s="8"/>
      <c r="H410" s="8"/>
    </row>
    <row r="411" spans="1:8" hidden="1" x14ac:dyDescent="0.25">
      <c r="A411" s="24"/>
      <c r="B411" s="35" t="s">
        <v>1507</v>
      </c>
      <c r="C411" s="6" t="s">
        <v>1323</v>
      </c>
      <c r="D411" s="74">
        <f>IF(ISERR(Высшее!E117),"-",Высшее!E117)</f>
        <v>20.77</v>
      </c>
      <c r="E411" s="74">
        <f>IF(ISERR(Высшее!F117),"-",Высшее!F117)</f>
        <v>21.61</v>
      </c>
      <c r="F411" s="74">
        <f>IF(ISERR(Высшее!G117),"-",Высшее!G117)</f>
        <v>0</v>
      </c>
      <c r="G411" s="8"/>
      <c r="H411" s="8"/>
    </row>
    <row r="412" spans="1:8" hidden="1" x14ac:dyDescent="0.25">
      <c r="A412" s="24"/>
      <c r="B412" s="35" t="s">
        <v>1508</v>
      </c>
      <c r="C412" s="6" t="s">
        <v>1323</v>
      </c>
      <c r="D412" s="74">
        <f>IF(ISERR(Высшее!E118),"-",Высшее!E118)</f>
        <v>55.63</v>
      </c>
      <c r="E412" s="74">
        <f>IF(ISERR(Высшее!F118),"-",Высшее!F118)</f>
        <v>68.38</v>
      </c>
      <c r="F412" s="74">
        <f>IF(ISERR(Высшее!G118),"-",Высшее!G118)</f>
        <v>0</v>
      </c>
      <c r="G412" s="8"/>
      <c r="H412" s="8"/>
    </row>
    <row r="413" spans="1:8" hidden="1" x14ac:dyDescent="0.25">
      <c r="A413" s="24"/>
      <c r="B413" s="35" t="s">
        <v>1510</v>
      </c>
      <c r="C413" s="6"/>
      <c r="D413" s="9"/>
      <c r="E413" s="9"/>
      <c r="F413" s="9"/>
      <c r="G413" s="8"/>
      <c r="H413" s="8"/>
    </row>
    <row r="414" spans="1:8" hidden="1" x14ac:dyDescent="0.25">
      <c r="A414" s="24"/>
      <c r="B414" s="35" t="s">
        <v>1507</v>
      </c>
      <c r="C414" s="6" t="s">
        <v>1323</v>
      </c>
      <c r="D414" s="74">
        <f>IF(ISERR(Высшее!E120),"-",Высшее!E120)</f>
        <v>17.21</v>
      </c>
      <c r="E414" s="74">
        <f>IF(ISERR(Высшее!F120),"-",Высшее!F120)</f>
        <v>17.989999999999998</v>
      </c>
      <c r="F414" s="74">
        <f>IF(ISERR(Высшее!G120),"-",Высшее!G120)</f>
        <v>0</v>
      </c>
      <c r="G414" s="8"/>
      <c r="H414" s="8"/>
    </row>
    <row r="415" spans="1:8" hidden="1" x14ac:dyDescent="0.25">
      <c r="A415" s="24"/>
      <c r="B415" s="35" t="s">
        <v>1508</v>
      </c>
      <c r="C415" s="6" t="s">
        <v>1323</v>
      </c>
      <c r="D415" s="74">
        <f>IF(ISERR(Высшее!E121),"-",Высшее!E121)</f>
        <v>55.63</v>
      </c>
      <c r="E415" s="74">
        <f>IF(ISERR(Высшее!F121),"-",Высшее!F121)</f>
        <v>68.38</v>
      </c>
      <c r="F415" s="74">
        <f>IF(ISERR(Высшее!G121),"-",Высшее!G121)</f>
        <v>0</v>
      </c>
      <c r="G415" s="8"/>
      <c r="H415" s="8"/>
    </row>
    <row r="416" spans="1:8" ht="45" hidden="1" x14ac:dyDescent="0.25">
      <c r="A416" s="6" t="s">
        <v>822</v>
      </c>
      <c r="B416" s="35" t="s">
        <v>816</v>
      </c>
      <c r="C416" s="6"/>
      <c r="D416" s="9"/>
      <c r="E416" s="9"/>
      <c r="F416" s="9"/>
      <c r="G416" s="8"/>
      <c r="H416" s="8"/>
    </row>
    <row r="417" spans="1:8" hidden="1" x14ac:dyDescent="0.25">
      <c r="A417" s="6"/>
      <c r="B417" s="35" t="s">
        <v>1507</v>
      </c>
      <c r="C417" s="6" t="s">
        <v>9</v>
      </c>
      <c r="D417" s="74">
        <f>IF(ISERR(Высшее!E126),"-",Высшее!E126)</f>
        <v>100</v>
      </c>
      <c r="E417" s="74">
        <f>IF(ISERR(Высшее!F126),"-",Высшее!F126)</f>
        <v>100</v>
      </c>
      <c r="F417" s="74">
        <f>IF(ISERR(Высшее!G126),"-",Высшее!G126)</f>
        <v>0</v>
      </c>
      <c r="G417" s="8"/>
      <c r="H417" s="8"/>
    </row>
    <row r="418" spans="1:8" hidden="1" x14ac:dyDescent="0.25">
      <c r="A418" s="6"/>
      <c r="B418" s="35" t="s">
        <v>1508</v>
      </c>
      <c r="C418" s="6" t="s">
        <v>9</v>
      </c>
      <c r="D418" s="74">
        <f>IF(ISERR(Высшее!E127),"-",Высшее!E127)</f>
        <v>77.78</v>
      </c>
      <c r="E418" s="74">
        <f>IF(ISERR(Высшее!F127),"-",Высшее!F127)</f>
        <v>87.5</v>
      </c>
      <c r="F418" s="74">
        <f>IF(ISERR(Высшее!G127),"-",Высшее!G127)</f>
        <v>0</v>
      </c>
      <c r="G418" s="8"/>
      <c r="H418" s="8"/>
    </row>
    <row r="419" spans="1:8" ht="30" hidden="1" x14ac:dyDescent="0.25">
      <c r="A419" s="6" t="s">
        <v>821</v>
      </c>
      <c r="B419" s="35" t="s">
        <v>823</v>
      </c>
      <c r="C419" s="6"/>
      <c r="D419" s="9"/>
      <c r="E419" s="9"/>
      <c r="F419" s="9"/>
      <c r="G419" s="8"/>
      <c r="H419" s="8"/>
    </row>
    <row r="420" spans="1:8" ht="30" hidden="1" x14ac:dyDescent="0.25">
      <c r="A420" s="6"/>
      <c r="B420" s="35" t="s">
        <v>1507</v>
      </c>
      <c r="C420" s="6" t="s">
        <v>1322</v>
      </c>
      <c r="D420" s="74">
        <f>IF(ISERR(Высшее!E131),"-",Высшее!E131)</f>
        <v>16.45</v>
      </c>
      <c r="E420" s="74">
        <f>IF(ISERR(Высшее!F131),"-",Высшее!F131)</f>
        <v>15.54</v>
      </c>
      <c r="F420" s="74">
        <f>IF(ISERR(Высшее!G131),"-",Высшее!G131)</f>
        <v>0</v>
      </c>
      <c r="G420" s="8"/>
      <c r="H420" s="8"/>
    </row>
    <row r="421" spans="1:8" ht="30" hidden="1" x14ac:dyDescent="0.25">
      <c r="A421" s="6"/>
      <c r="B421" s="35" t="s">
        <v>1508</v>
      </c>
      <c r="C421" s="6" t="s">
        <v>1322</v>
      </c>
      <c r="D421" s="74">
        <f>IF(ISERR(Высшее!E132),"-",Высшее!E132)</f>
        <v>33.880000000000003</v>
      </c>
      <c r="E421" s="74">
        <f>IF(ISERR(Высшее!F132),"-",Высшее!F132)</f>
        <v>34.26</v>
      </c>
      <c r="F421" s="74">
        <f>IF(ISERR(Высшее!G132),"-",Высшее!G132)</f>
        <v>0</v>
      </c>
      <c r="G421" s="8"/>
      <c r="H421" s="8"/>
    </row>
    <row r="422" spans="1:8" ht="30" hidden="1" x14ac:dyDescent="0.25">
      <c r="A422" s="10" t="s">
        <v>829</v>
      </c>
      <c r="B422" s="34" t="s">
        <v>830</v>
      </c>
      <c r="C422" s="8"/>
      <c r="D422" s="9"/>
      <c r="E422" s="9"/>
      <c r="F422" s="9"/>
      <c r="G422" s="8"/>
      <c r="H422" s="8"/>
    </row>
    <row r="423" spans="1:8" ht="45" hidden="1" x14ac:dyDescent="0.25">
      <c r="A423" s="6" t="s">
        <v>832</v>
      </c>
      <c r="B423" s="35" t="s">
        <v>831</v>
      </c>
      <c r="C423" s="6"/>
      <c r="D423" s="9"/>
      <c r="E423" s="9"/>
      <c r="F423" s="9"/>
      <c r="G423" s="8"/>
      <c r="H423" s="8"/>
    </row>
    <row r="424" spans="1:8" hidden="1" x14ac:dyDescent="0.25">
      <c r="A424" s="6"/>
      <c r="B424" s="35" t="s">
        <v>1507</v>
      </c>
      <c r="C424" s="6" t="s">
        <v>9</v>
      </c>
      <c r="D424" s="74">
        <f>IF(ISERR(Высшее!E139),"-",Высшее!E139)</f>
        <v>100</v>
      </c>
      <c r="E424" s="74">
        <f>IF(ISERR(Высшее!F139),"-",Высшее!F139)</f>
        <v>100</v>
      </c>
      <c r="F424" s="74">
        <f>IF(ISERR(Высшее!G139),"-",Высшее!G139)</f>
        <v>0</v>
      </c>
      <c r="G424" s="8"/>
      <c r="H424" s="8"/>
    </row>
    <row r="425" spans="1:8" hidden="1" x14ac:dyDescent="0.25">
      <c r="A425" s="6"/>
      <c r="B425" s="35" t="s">
        <v>1508</v>
      </c>
      <c r="C425" s="6" t="s">
        <v>9</v>
      </c>
      <c r="D425" s="74">
        <f>IF(ISERR(Высшее!E140),"-",Высшее!E140)</f>
        <v>44.44</v>
      </c>
      <c r="E425" s="74">
        <f>IF(ISERR(Высшее!F140),"-",Высшее!F140)</f>
        <v>50</v>
      </c>
      <c r="F425" s="74">
        <f>IF(ISERR(Высшее!G140),"-",Высшее!G140)</f>
        <v>0</v>
      </c>
      <c r="G425" s="8"/>
      <c r="H425" s="8"/>
    </row>
    <row r="426" spans="1:8" ht="60" hidden="1" x14ac:dyDescent="0.25">
      <c r="A426" s="6" t="s">
        <v>840</v>
      </c>
      <c r="B426" s="35" t="s">
        <v>839</v>
      </c>
      <c r="C426" s="6"/>
      <c r="D426" s="9"/>
      <c r="E426" s="9"/>
      <c r="F426" s="9"/>
      <c r="G426" s="8"/>
      <c r="H426" s="8"/>
    </row>
    <row r="427" spans="1:8" hidden="1" x14ac:dyDescent="0.25">
      <c r="A427" s="6"/>
      <c r="B427" s="35" t="s">
        <v>1507</v>
      </c>
      <c r="C427" s="6" t="s">
        <v>9</v>
      </c>
      <c r="D427" s="74">
        <f>IF(ISERR(Высшее!E146),"-",Высшее!E146)</f>
        <v>0.36</v>
      </c>
      <c r="E427" s="74">
        <f>IF(ISERR(Высшее!F146),"-",Высшее!F146)</f>
        <v>0.35</v>
      </c>
      <c r="F427" s="74">
        <f>IF(ISERR(Высшее!G146),"-",Высшее!G146)</f>
        <v>0</v>
      </c>
      <c r="G427" s="8"/>
      <c r="H427" s="8"/>
    </row>
    <row r="428" spans="1:8" hidden="1" x14ac:dyDescent="0.25">
      <c r="A428" s="6"/>
      <c r="B428" s="35" t="s">
        <v>1508</v>
      </c>
      <c r="C428" s="6" t="s">
        <v>9</v>
      </c>
      <c r="D428" s="74">
        <f>IF(ISERR(Высшее!E147),"-",Высшее!E147)</f>
        <v>7.0000000000000007E-2</v>
      </c>
      <c r="E428" s="74">
        <f>IF(ISERR(Высшее!F147),"-",Высшее!F147)</f>
        <v>0</v>
      </c>
      <c r="F428" s="74">
        <f>IF(ISERR(Высшее!G147),"-",Высшее!G147)</f>
        <v>0</v>
      </c>
      <c r="G428" s="8"/>
      <c r="H428" s="8"/>
    </row>
    <row r="429" spans="1:8" ht="45" hidden="1" x14ac:dyDescent="0.25">
      <c r="A429" s="10" t="s">
        <v>842</v>
      </c>
      <c r="B429" s="34" t="s">
        <v>843</v>
      </c>
      <c r="C429" s="8"/>
      <c r="D429" s="9"/>
      <c r="E429" s="9"/>
      <c r="F429" s="9"/>
      <c r="G429" s="8"/>
      <c r="H429" s="8"/>
    </row>
    <row r="430" spans="1:8" ht="75" hidden="1" x14ac:dyDescent="0.25">
      <c r="A430" s="6" t="s">
        <v>845</v>
      </c>
      <c r="B430" s="35" t="s">
        <v>844</v>
      </c>
      <c r="C430" s="6"/>
      <c r="D430" s="9"/>
      <c r="E430" s="9"/>
      <c r="F430" s="9"/>
      <c r="G430" s="8"/>
      <c r="H430" s="8"/>
    </row>
    <row r="431" spans="1:8" hidden="1" x14ac:dyDescent="0.25">
      <c r="A431" s="6"/>
      <c r="B431" s="35" t="s">
        <v>1507</v>
      </c>
      <c r="C431" s="6" t="s">
        <v>9</v>
      </c>
      <c r="D431" s="74">
        <f>IF(ISERR(Высшее!E154),"-",Высшее!E154)</f>
        <v>32.74</v>
      </c>
      <c r="E431" s="74">
        <f>IF(ISERR(Высшее!F154),"-",Высшее!F154)</f>
        <v>22.67</v>
      </c>
      <c r="F431" s="74">
        <f>IF(ISERR(Высшее!G154),"-",Высшее!G154)</f>
        <v>0</v>
      </c>
      <c r="G431" s="8"/>
      <c r="H431" s="8"/>
    </row>
    <row r="432" spans="1:8" hidden="1" x14ac:dyDescent="0.25">
      <c r="A432" s="6"/>
      <c r="B432" s="35" t="s">
        <v>1508</v>
      </c>
      <c r="C432" s="6" t="s">
        <v>9</v>
      </c>
      <c r="D432" s="74">
        <f>IF(ISERR(Высшее!E155),"-",Высшее!E155)</f>
        <v>0</v>
      </c>
      <c r="E432" s="74">
        <f>IF(ISERR(Высшее!F155),"-",Высшее!F155)</f>
        <v>0</v>
      </c>
      <c r="F432" s="74">
        <f>IF(ISERR(Высшее!G155),"-",Высшее!G155)</f>
        <v>0</v>
      </c>
      <c r="G432" s="8"/>
      <c r="H432" s="8"/>
    </row>
    <row r="433" spans="1:8" ht="60" hidden="1" x14ac:dyDescent="0.25">
      <c r="A433" s="6" t="s">
        <v>851</v>
      </c>
      <c r="B433" s="35" t="s">
        <v>1542</v>
      </c>
      <c r="C433" s="6" t="s">
        <v>9</v>
      </c>
      <c r="D433" s="74"/>
      <c r="E433" s="74"/>
      <c r="F433" s="74"/>
      <c r="G433" s="8"/>
      <c r="H433" s="8"/>
    </row>
    <row r="434" spans="1:8" ht="45" hidden="1" x14ac:dyDescent="0.25">
      <c r="A434" s="10" t="s">
        <v>854</v>
      </c>
      <c r="B434" s="34" t="s">
        <v>855</v>
      </c>
      <c r="C434" s="8"/>
      <c r="D434" s="9"/>
      <c r="E434" s="9"/>
      <c r="F434" s="9"/>
      <c r="G434" s="8"/>
      <c r="H434" s="8"/>
    </row>
    <row r="435" spans="1:8" ht="75" hidden="1" x14ac:dyDescent="0.25">
      <c r="A435" s="6" t="s">
        <v>857</v>
      </c>
      <c r="B435" s="35" t="s">
        <v>856</v>
      </c>
      <c r="C435" s="13"/>
      <c r="D435" s="9"/>
      <c r="E435" s="9"/>
      <c r="F435" s="9"/>
      <c r="G435" s="8"/>
      <c r="H435" s="8"/>
    </row>
    <row r="436" spans="1:8" hidden="1" x14ac:dyDescent="0.25">
      <c r="A436" s="6"/>
      <c r="B436" s="35" t="s">
        <v>1507</v>
      </c>
      <c r="C436" s="13" t="s">
        <v>9</v>
      </c>
      <c r="D436" s="74">
        <f>IF(ISERR(Высшее!E163),"-",Высшее!E163)</f>
        <v>18.3</v>
      </c>
      <c r="E436" s="74">
        <f>IF(ISERR(Высшее!F163),"-",Высшее!F163)</f>
        <v>17.84</v>
      </c>
      <c r="F436" s="74">
        <f>IF(ISERR(Высшее!G163),"-",Высшее!G163)</f>
        <v>0</v>
      </c>
      <c r="G436" s="8"/>
      <c r="H436" s="8"/>
    </row>
    <row r="437" spans="1:8" hidden="1" x14ac:dyDescent="0.25">
      <c r="A437" s="6"/>
      <c r="B437" s="35" t="s">
        <v>1508</v>
      </c>
      <c r="C437" s="13" t="s">
        <v>9</v>
      </c>
      <c r="D437" s="74">
        <f>IF(ISERR(Высшее!E164),"-",Высшее!E164)</f>
        <v>100</v>
      </c>
      <c r="E437" s="74">
        <f>IF(ISERR(Высшее!F164),"-",Высшее!F164)</f>
        <v>100</v>
      </c>
      <c r="F437" s="74">
        <f>IF(ISERR(Высшее!G164),"-",Высшее!G164)</f>
        <v>0</v>
      </c>
      <c r="G437" s="8"/>
      <c r="H437" s="8"/>
    </row>
    <row r="438" spans="1:8" ht="30" hidden="1" x14ac:dyDescent="0.25">
      <c r="A438" s="6" t="s">
        <v>865</v>
      </c>
      <c r="B438" s="35" t="s">
        <v>864</v>
      </c>
      <c r="C438" s="13"/>
      <c r="D438" s="9"/>
      <c r="E438" s="9"/>
      <c r="F438" s="9"/>
      <c r="G438" s="8"/>
      <c r="H438" s="8"/>
    </row>
    <row r="439" spans="1:8" hidden="1" x14ac:dyDescent="0.25">
      <c r="A439" s="6"/>
      <c r="B439" s="35" t="s">
        <v>1507</v>
      </c>
      <c r="C439" s="13" t="s">
        <v>1325</v>
      </c>
      <c r="D439" s="74">
        <f>IF(ISERR(Высшее!E170),"-",Высшее!E170)</f>
        <v>246.82</v>
      </c>
      <c r="E439" s="74">
        <f>IF(ISERR(Высшее!F170),"-",Высшее!F170)</f>
        <v>262.37</v>
      </c>
      <c r="F439" s="74">
        <f>IF(ISERR(Высшее!G170),"-",Высшее!G170)</f>
        <v>0</v>
      </c>
      <c r="G439" s="8"/>
      <c r="H439" s="8"/>
    </row>
    <row r="440" spans="1:8" hidden="1" x14ac:dyDescent="0.25">
      <c r="A440" s="6"/>
      <c r="B440" s="35" t="s">
        <v>1508</v>
      </c>
      <c r="C440" s="13" t="s">
        <v>1325</v>
      </c>
      <c r="D440" s="74">
        <f>IF(ISERR(Высшее!E171),"-",Высшее!E171)</f>
        <v>403.4</v>
      </c>
      <c r="E440" s="74">
        <f>IF(ISERR(Высшее!F171),"-",Высшее!F171)</f>
        <v>427.57</v>
      </c>
      <c r="F440" s="74">
        <f>IF(ISERR(Высшее!G171),"-",Высшее!G171)</f>
        <v>0</v>
      </c>
      <c r="G440" s="8"/>
      <c r="H440" s="8"/>
    </row>
    <row r="441" spans="1:8" ht="45" hidden="1" x14ac:dyDescent="0.25">
      <c r="A441" s="10" t="s">
        <v>869</v>
      </c>
      <c r="B441" s="34" t="s">
        <v>870</v>
      </c>
      <c r="C441" s="8"/>
      <c r="D441" s="9"/>
      <c r="E441" s="9"/>
      <c r="F441" s="9"/>
      <c r="G441" s="8"/>
      <c r="H441" s="8"/>
    </row>
    <row r="442" spans="1:8" ht="60" hidden="1" x14ac:dyDescent="0.25">
      <c r="A442" s="6" t="s">
        <v>872</v>
      </c>
      <c r="B442" s="35" t="s">
        <v>871</v>
      </c>
      <c r="C442" s="13"/>
      <c r="D442" s="9"/>
      <c r="E442" s="9"/>
      <c r="F442" s="9"/>
      <c r="G442" s="8"/>
      <c r="H442" s="8"/>
    </row>
    <row r="443" spans="1:8" hidden="1" x14ac:dyDescent="0.25">
      <c r="A443" s="6"/>
      <c r="B443" s="35" t="s">
        <v>1507</v>
      </c>
      <c r="C443" s="13" t="s">
        <v>9</v>
      </c>
      <c r="D443" s="74">
        <f>IF(ISERR(Высшее!E176),"-",Высшее!E176)</f>
        <v>0</v>
      </c>
      <c r="E443" s="74">
        <f>IF(ISERR(Высшее!F176),"-",Высшее!F176)</f>
        <v>0</v>
      </c>
      <c r="F443" s="74">
        <f>IF(ISERR(Высшее!G176),"-",Высшее!G176)</f>
        <v>0</v>
      </c>
      <c r="G443" s="8"/>
      <c r="H443" s="8"/>
    </row>
    <row r="444" spans="1:8" hidden="1" x14ac:dyDescent="0.25">
      <c r="A444" s="6"/>
      <c r="B444" s="35" t="s">
        <v>1508</v>
      </c>
      <c r="C444" s="13" t="s">
        <v>9</v>
      </c>
      <c r="D444" s="74">
        <f>IF(ISERR(Высшее!E177),"-",Высшее!E177)</f>
        <v>0</v>
      </c>
      <c r="E444" s="74">
        <f>IF(ISERR(Высшее!F177),"-",Высшее!F177)</f>
        <v>0</v>
      </c>
      <c r="F444" s="74">
        <f>IF(ISERR(Высшее!G177),"-",Высшее!G177)</f>
        <v>0</v>
      </c>
      <c r="G444" s="8"/>
      <c r="H444" s="8"/>
    </row>
    <row r="445" spans="1:8" ht="60" hidden="1" x14ac:dyDescent="0.25">
      <c r="A445" s="10" t="s">
        <v>877</v>
      </c>
      <c r="B445" s="34" t="s">
        <v>878</v>
      </c>
      <c r="C445" s="8"/>
      <c r="D445" s="9"/>
      <c r="E445" s="9"/>
      <c r="F445" s="9"/>
      <c r="G445" s="8"/>
      <c r="H445" s="8"/>
    </row>
    <row r="446" spans="1:8" ht="45" hidden="1" x14ac:dyDescent="0.25">
      <c r="A446" s="6" t="s">
        <v>880</v>
      </c>
      <c r="B446" s="35" t="s">
        <v>879</v>
      </c>
      <c r="C446" s="13"/>
      <c r="D446" s="9"/>
      <c r="E446" s="9"/>
      <c r="F446" s="9"/>
      <c r="G446" s="8"/>
      <c r="H446" s="8"/>
    </row>
    <row r="447" spans="1:8" hidden="1" x14ac:dyDescent="0.25">
      <c r="A447" s="6"/>
      <c r="B447" s="35" t="s">
        <v>1507</v>
      </c>
      <c r="C447" s="13" t="s">
        <v>9</v>
      </c>
      <c r="D447" s="74">
        <f>IF(ISERR(Высшее!E182),"-",Высшее!E182)</f>
        <v>14.46</v>
      </c>
      <c r="E447" s="74">
        <f>IF(ISERR(Высшее!F182),"-",Высшее!F182)</f>
        <v>12.46</v>
      </c>
      <c r="F447" s="74">
        <f>IF(ISERR(Высшее!G182),"-",Высшее!G182)</f>
        <v>0</v>
      </c>
      <c r="G447" s="8"/>
      <c r="H447" s="8"/>
    </row>
    <row r="448" spans="1:8" hidden="1" x14ac:dyDescent="0.25">
      <c r="A448" s="6"/>
      <c r="B448" s="35" t="s">
        <v>1508</v>
      </c>
      <c r="C448" s="13" t="s">
        <v>9</v>
      </c>
      <c r="D448" s="74">
        <f>IF(ISERR(Высшее!E183),"-",Высшее!E183)</f>
        <v>4.0599999999999996</v>
      </c>
      <c r="E448" s="74">
        <f>IF(ISERR(Высшее!F183),"-",Высшее!F183)</f>
        <v>5.88</v>
      </c>
      <c r="F448" s="74">
        <f>IF(ISERR(Высшее!G183),"-",Высшее!G183)</f>
        <v>0</v>
      </c>
      <c r="G448" s="8"/>
      <c r="H448" s="8"/>
    </row>
    <row r="449" spans="1:8" ht="30" hidden="1" x14ac:dyDescent="0.25">
      <c r="A449" s="6" t="s">
        <v>885</v>
      </c>
      <c r="B449" s="35" t="s">
        <v>886</v>
      </c>
      <c r="C449" s="13"/>
      <c r="D449" s="9"/>
      <c r="E449" s="9"/>
      <c r="F449" s="9"/>
      <c r="G449" s="8"/>
      <c r="H449" s="8"/>
    </row>
    <row r="450" spans="1:8" hidden="1" x14ac:dyDescent="0.25">
      <c r="A450" s="6"/>
      <c r="B450" s="35" t="s">
        <v>1507</v>
      </c>
      <c r="C450" s="13" t="s">
        <v>1325</v>
      </c>
      <c r="D450" s="74">
        <f>IF(ISERR(Высшее!E187),"-",Высшее!E187)</f>
        <v>521.78</v>
      </c>
      <c r="E450" s="74">
        <f>IF(ISERR(Высшее!F187),"-",Высшее!F187)</f>
        <v>485.43</v>
      </c>
      <c r="F450" s="74">
        <f>IF(ISERR(Высшее!G187),"-",Высшее!G187)</f>
        <v>0</v>
      </c>
      <c r="G450" s="8"/>
      <c r="H450" s="8"/>
    </row>
    <row r="451" spans="1:8" hidden="1" x14ac:dyDescent="0.25">
      <c r="A451" s="6"/>
      <c r="B451" s="35" t="s">
        <v>1508</v>
      </c>
      <c r="C451" s="13" t="s">
        <v>1325</v>
      </c>
      <c r="D451" s="74">
        <f>IF(ISERR(Высшее!E188),"-",Высшее!E188)</f>
        <v>84.08</v>
      </c>
      <c r="E451" s="74">
        <f>IF(ISERR(Высшее!F188),"-",Высшее!F188)</f>
        <v>116.68</v>
      </c>
      <c r="F451" s="74">
        <f>IF(ISERR(Высшее!G188),"-",Высшее!G188)</f>
        <v>0</v>
      </c>
      <c r="G451" s="8"/>
      <c r="H451" s="8"/>
    </row>
    <row r="452" spans="1:8" ht="75" hidden="1" x14ac:dyDescent="0.25">
      <c r="A452" s="13" t="s">
        <v>891</v>
      </c>
      <c r="B452" s="81" t="s">
        <v>1533</v>
      </c>
      <c r="C452" s="13" t="s">
        <v>9</v>
      </c>
      <c r="D452" s="136"/>
      <c r="E452" s="136"/>
      <c r="F452" s="136"/>
      <c r="G452" s="8"/>
      <c r="H452" s="8"/>
    </row>
    <row r="453" spans="1:8" ht="120" hidden="1" x14ac:dyDescent="0.25">
      <c r="A453" s="13" t="s">
        <v>895</v>
      </c>
      <c r="B453" s="81" t="s">
        <v>1543</v>
      </c>
      <c r="C453" s="13" t="s">
        <v>9</v>
      </c>
      <c r="D453" s="136"/>
      <c r="E453" s="136"/>
      <c r="F453" s="136"/>
      <c r="G453" s="8"/>
      <c r="H453" s="8"/>
    </row>
    <row r="454" spans="1:8" ht="45" hidden="1" x14ac:dyDescent="0.25">
      <c r="A454" s="10" t="s">
        <v>899</v>
      </c>
      <c r="B454" s="34" t="s">
        <v>900</v>
      </c>
      <c r="C454" s="8"/>
      <c r="D454" s="9"/>
      <c r="E454" s="9"/>
      <c r="F454" s="9"/>
      <c r="G454" s="8"/>
      <c r="H454" s="8"/>
    </row>
    <row r="455" spans="1:8" ht="45" hidden="1" x14ac:dyDescent="0.25">
      <c r="A455" s="6" t="s">
        <v>901</v>
      </c>
      <c r="B455" s="35" t="s">
        <v>1351</v>
      </c>
      <c r="C455" s="13"/>
      <c r="D455" s="9"/>
      <c r="E455" s="9"/>
      <c r="F455" s="9"/>
      <c r="G455" s="8"/>
      <c r="H455" s="8"/>
    </row>
    <row r="456" spans="1:8" hidden="1" x14ac:dyDescent="0.25">
      <c r="A456" s="6"/>
      <c r="B456" s="35" t="s">
        <v>1531</v>
      </c>
      <c r="C456" s="13"/>
      <c r="D456" s="9"/>
      <c r="E456" s="9"/>
      <c r="F456" s="9"/>
      <c r="G456" s="8"/>
      <c r="H456" s="8"/>
    </row>
    <row r="457" spans="1:8" hidden="1" x14ac:dyDescent="0.25">
      <c r="A457" s="6"/>
      <c r="B457" s="35" t="s">
        <v>1507</v>
      </c>
      <c r="C457" s="13" t="s">
        <v>9</v>
      </c>
      <c r="D457" s="74">
        <f>IF(ISERR(Высшее!E201),"-",Высшее!E201)</f>
        <v>100</v>
      </c>
      <c r="E457" s="74">
        <f>IF(ISERR(Высшее!F201),"-",Высшее!F201)</f>
        <v>100</v>
      </c>
      <c r="F457" s="74">
        <f>IF(ISERR(Высшее!G201),"-",Высшее!G201)</f>
        <v>0</v>
      </c>
      <c r="G457" s="8"/>
      <c r="H457" s="8"/>
    </row>
    <row r="458" spans="1:8" hidden="1" x14ac:dyDescent="0.25">
      <c r="A458" s="6"/>
      <c r="B458" s="35" t="s">
        <v>1508</v>
      </c>
      <c r="C458" s="13" t="s">
        <v>9</v>
      </c>
      <c r="D458" s="74">
        <f>IF(ISERR(Высшее!E202),"-",Высшее!E202)</f>
        <v>70.37</v>
      </c>
      <c r="E458" s="74">
        <f>IF(ISERR(Высшее!F202),"-",Высшее!F202)</f>
        <v>92.61</v>
      </c>
      <c r="F458" s="74">
        <f>IF(ISERR(Высшее!G202),"-",Высшее!G202)</f>
        <v>0</v>
      </c>
      <c r="G458" s="8"/>
      <c r="H458" s="8"/>
    </row>
    <row r="459" spans="1:8" hidden="1" x14ac:dyDescent="0.25">
      <c r="A459" s="6"/>
      <c r="B459" s="35" t="s">
        <v>1532</v>
      </c>
      <c r="C459" s="13"/>
      <c r="D459" s="9"/>
      <c r="E459" s="9"/>
      <c r="F459" s="9"/>
      <c r="G459" s="8"/>
      <c r="H459" s="8"/>
    </row>
    <row r="460" spans="1:8" hidden="1" x14ac:dyDescent="0.25">
      <c r="A460" s="6"/>
      <c r="B460" s="35" t="s">
        <v>1507</v>
      </c>
      <c r="C460" s="13" t="s">
        <v>9</v>
      </c>
      <c r="D460" s="74">
        <f>IF(ISERR(Высшее!E204),"-",Высшее!E204)</f>
        <v>97.73</v>
      </c>
      <c r="E460" s="74">
        <f>IF(ISERR(Высшее!F204),"-",Высшее!F204)</f>
        <v>100</v>
      </c>
      <c r="F460" s="74">
        <f>IF(ISERR(Высшее!G204),"-",Высшее!G204)</f>
        <v>0</v>
      </c>
      <c r="G460" s="8"/>
      <c r="H460" s="8"/>
    </row>
    <row r="461" spans="1:8" hidden="1" x14ac:dyDescent="0.25">
      <c r="A461" s="6"/>
      <c r="B461" s="35" t="s">
        <v>1508</v>
      </c>
      <c r="C461" s="13" t="s">
        <v>9</v>
      </c>
      <c r="D461" s="74">
        <f>IF(ISERR(Высшее!E205),"-",Высшее!E205)</f>
        <v>0</v>
      </c>
      <c r="E461" s="74">
        <f>IF(ISERR(Высшее!F205),"-",Высшее!F205)</f>
        <v>100</v>
      </c>
      <c r="F461" s="74">
        <f>IF(ISERR(Высшее!G205),"-",Высшее!G205)</f>
        <v>0</v>
      </c>
      <c r="G461" s="8"/>
      <c r="H461" s="8"/>
    </row>
    <row r="462" spans="1:8" ht="30" hidden="1" x14ac:dyDescent="0.25">
      <c r="A462" s="6" t="s">
        <v>910</v>
      </c>
      <c r="B462" s="35" t="s">
        <v>911</v>
      </c>
      <c r="C462" s="13"/>
      <c r="D462" s="9"/>
      <c r="E462" s="9"/>
      <c r="F462" s="9"/>
      <c r="G462" s="8"/>
      <c r="H462" s="8"/>
    </row>
    <row r="463" spans="1:8" hidden="1" x14ac:dyDescent="0.25">
      <c r="A463" s="6"/>
      <c r="B463" s="35" t="s">
        <v>1531</v>
      </c>
      <c r="C463" s="13"/>
      <c r="D463" s="9"/>
      <c r="E463" s="9"/>
      <c r="F463" s="9"/>
      <c r="G463" s="8"/>
      <c r="H463" s="8"/>
    </row>
    <row r="464" spans="1:8" hidden="1" x14ac:dyDescent="0.25">
      <c r="A464" s="6"/>
      <c r="B464" s="35" t="s">
        <v>1507</v>
      </c>
      <c r="C464" s="13" t="s">
        <v>9</v>
      </c>
      <c r="D464" s="74">
        <f>IF(ISERR(Высшее!E212),"-",Высшее!E212)</f>
        <v>1.29</v>
      </c>
      <c r="E464" s="74">
        <f>IF(ISERR(Высшее!F212),"-",Высшее!F212)</f>
        <v>1.31</v>
      </c>
      <c r="F464" s="74" t="str">
        <f>IF(ISERR(Высшее!G212),"-",Высшее!G212)</f>
        <v>-</v>
      </c>
      <c r="G464" s="8"/>
      <c r="H464" s="8"/>
    </row>
    <row r="465" spans="1:8" hidden="1" x14ac:dyDescent="0.25">
      <c r="A465" s="6"/>
      <c r="B465" s="35" t="s">
        <v>1508</v>
      </c>
      <c r="C465" s="13" t="s">
        <v>9</v>
      </c>
      <c r="D465" s="74">
        <f>IF(ISERR(Высшее!E213),"-",Высшее!E213)</f>
        <v>0</v>
      </c>
      <c r="E465" s="74">
        <f>IF(ISERR(Высшее!F213),"-",Высшее!F213)</f>
        <v>0</v>
      </c>
      <c r="F465" s="74" t="str">
        <f>IF(ISERR(Высшее!G213),"-",Высшее!G213)</f>
        <v>-</v>
      </c>
      <c r="G465" s="8"/>
      <c r="H465" s="8"/>
    </row>
    <row r="466" spans="1:8" hidden="1" x14ac:dyDescent="0.25">
      <c r="A466" s="6"/>
      <c r="B466" s="35" t="s">
        <v>1532</v>
      </c>
      <c r="C466" s="13"/>
      <c r="D466" s="9"/>
      <c r="E466" s="9"/>
      <c r="F466" s="9"/>
      <c r="G466" s="8"/>
      <c r="H466" s="8"/>
    </row>
    <row r="467" spans="1:8" hidden="1" x14ac:dyDescent="0.25">
      <c r="A467" s="6"/>
      <c r="B467" s="35" t="s">
        <v>1507</v>
      </c>
      <c r="C467" s="13" t="s">
        <v>9</v>
      </c>
      <c r="D467" s="74">
        <f>IF(ISERR(Высшее!E215),"-",Высшее!E215)</f>
        <v>0</v>
      </c>
      <c r="E467" s="74">
        <f>IF(ISERR(Высшее!F215),"-",Высшее!F215)</f>
        <v>0</v>
      </c>
      <c r="F467" s="74" t="str">
        <f>IF(ISERR(Высшее!G215),"-",Высшее!G215)</f>
        <v>-</v>
      </c>
      <c r="G467" s="8"/>
      <c r="H467" s="8"/>
    </row>
    <row r="468" spans="1:8" hidden="1" x14ac:dyDescent="0.25">
      <c r="A468" s="6"/>
      <c r="B468" s="35" t="s">
        <v>1508</v>
      </c>
      <c r="C468" s="13" t="s">
        <v>9</v>
      </c>
      <c r="D468" s="74">
        <f>IF(ISERR(Высшее!E216),"-",Высшее!E216)</f>
        <v>0</v>
      </c>
      <c r="E468" s="74">
        <f>IF(ISERR(Высшее!F216),"-",Высшее!F216)</f>
        <v>0</v>
      </c>
      <c r="F468" s="74" t="str">
        <f>IF(ISERR(Высшее!G216),"-",Высшее!G216)</f>
        <v>-</v>
      </c>
      <c r="G468" s="8"/>
      <c r="H468" s="8"/>
    </row>
    <row r="469" spans="1:8" ht="30" hidden="1" x14ac:dyDescent="0.25">
      <c r="A469" s="6" t="s">
        <v>918</v>
      </c>
      <c r="B469" s="35" t="s">
        <v>919</v>
      </c>
      <c r="C469" s="13"/>
      <c r="D469" s="9"/>
      <c r="E469" s="9"/>
      <c r="F469" s="9"/>
      <c r="G469" s="8"/>
      <c r="H469" s="8"/>
    </row>
    <row r="470" spans="1:8" hidden="1" x14ac:dyDescent="0.25">
      <c r="A470" s="6"/>
      <c r="B470" s="35" t="s">
        <v>1531</v>
      </c>
      <c r="C470" s="13"/>
      <c r="D470" s="9"/>
      <c r="E470" s="9"/>
      <c r="F470" s="9"/>
      <c r="G470" s="8"/>
      <c r="H470" s="8"/>
    </row>
    <row r="471" spans="1:8" hidden="1" x14ac:dyDescent="0.25">
      <c r="A471" s="6"/>
      <c r="B471" s="35" t="s">
        <v>1507</v>
      </c>
      <c r="C471" s="13" t="s">
        <v>9</v>
      </c>
      <c r="D471" s="74">
        <f>IF(ISERR(Высшее!E231),"-",Высшее!E231)</f>
        <v>0.44</v>
      </c>
      <c r="E471" s="74">
        <f>IF(ISERR(Высшее!F231),"-",Высшее!F231)</f>
        <v>0.45</v>
      </c>
      <c r="F471" s="74" t="str">
        <f>IF(ISERR(Высшее!G231),"-",Высшее!G231)</f>
        <v>-</v>
      </c>
      <c r="G471" s="8"/>
      <c r="H471" s="8"/>
    </row>
    <row r="472" spans="1:8" hidden="1" x14ac:dyDescent="0.25">
      <c r="A472" s="6"/>
      <c r="B472" s="35" t="s">
        <v>1508</v>
      </c>
      <c r="C472" s="13" t="s">
        <v>9</v>
      </c>
      <c r="D472" s="74">
        <f>IF(ISERR(Высшее!E232),"-",Высшее!E232)</f>
        <v>0</v>
      </c>
      <c r="E472" s="74">
        <f>IF(ISERR(Высшее!F232),"-",Высшее!F232)</f>
        <v>0</v>
      </c>
      <c r="F472" s="74" t="str">
        <f>IF(ISERR(Высшее!G232),"-",Высшее!G232)</f>
        <v>-</v>
      </c>
      <c r="G472" s="8"/>
      <c r="H472" s="8"/>
    </row>
    <row r="473" spans="1:8" hidden="1" x14ac:dyDescent="0.25">
      <c r="A473" s="6"/>
      <c r="B473" s="35" t="s">
        <v>1532</v>
      </c>
      <c r="C473" s="13"/>
      <c r="D473" s="9"/>
      <c r="E473" s="9"/>
      <c r="F473" s="9"/>
      <c r="G473" s="8"/>
      <c r="H473" s="8"/>
    </row>
    <row r="474" spans="1:8" hidden="1" x14ac:dyDescent="0.25">
      <c r="A474" s="6"/>
      <c r="B474" s="35" t="s">
        <v>1507</v>
      </c>
      <c r="C474" s="13" t="s">
        <v>9</v>
      </c>
      <c r="D474" s="74">
        <f>IF(ISERR(Высшее!E234),"-",Высшее!E234)</f>
        <v>0</v>
      </c>
      <c r="E474" s="74">
        <f>IF(ISERR(Высшее!F234),"-",Высшее!F234)</f>
        <v>0</v>
      </c>
      <c r="F474" s="74" t="str">
        <f>IF(ISERR(Высшее!G234),"-",Высшее!G234)</f>
        <v>-</v>
      </c>
      <c r="G474" s="8"/>
      <c r="H474" s="8"/>
    </row>
    <row r="475" spans="1:8" hidden="1" x14ac:dyDescent="0.25">
      <c r="A475" s="6"/>
      <c r="B475" s="35" t="s">
        <v>1508</v>
      </c>
      <c r="C475" s="13" t="s">
        <v>9</v>
      </c>
      <c r="D475" s="74">
        <f>IF(ISERR(Высшее!E235),"-",Высшее!E235)</f>
        <v>0</v>
      </c>
      <c r="E475" s="74">
        <f>IF(ISERR(Высшее!F235),"-",Высшее!F235)</f>
        <v>0</v>
      </c>
      <c r="F475" s="74" t="str">
        <f>IF(ISERR(Высшее!G235),"-",Высшее!G235)</f>
        <v>-</v>
      </c>
      <c r="G475" s="8"/>
      <c r="H475" s="8"/>
    </row>
    <row r="476" spans="1:8" hidden="1" x14ac:dyDescent="0.25">
      <c r="A476" s="257" t="s">
        <v>368</v>
      </c>
      <c r="B476" s="257"/>
      <c r="C476" s="257"/>
      <c r="D476" s="257"/>
      <c r="E476" s="257"/>
      <c r="F476" s="257"/>
      <c r="G476" s="8"/>
      <c r="H476" s="8"/>
    </row>
    <row r="477" spans="1:8" hidden="1" x14ac:dyDescent="0.25">
      <c r="A477" s="257" t="s">
        <v>369</v>
      </c>
      <c r="B477" s="257"/>
      <c r="C477" s="257"/>
      <c r="D477" s="257"/>
      <c r="E477" s="257"/>
      <c r="F477" s="257"/>
      <c r="G477" s="8"/>
      <c r="H477" s="8"/>
    </row>
    <row r="478" spans="1:8" ht="45" hidden="1" x14ac:dyDescent="0.25">
      <c r="A478" s="10" t="s">
        <v>370</v>
      </c>
      <c r="B478" s="34" t="s">
        <v>371</v>
      </c>
      <c r="C478" s="8"/>
      <c r="D478" s="9"/>
      <c r="E478" s="9"/>
      <c r="F478" s="9"/>
      <c r="G478" s="8"/>
      <c r="H478" s="8"/>
    </row>
    <row r="479" spans="1:8" ht="75" hidden="1" x14ac:dyDescent="0.25">
      <c r="A479" s="6" t="s">
        <v>372</v>
      </c>
      <c r="B479" s="35" t="s">
        <v>1850</v>
      </c>
      <c r="C479" s="6" t="s">
        <v>9</v>
      </c>
      <c r="D479" s="82"/>
      <c r="E479" s="82"/>
      <c r="F479" s="82"/>
      <c r="G479" s="82"/>
      <c r="H479" s="206"/>
    </row>
    <row r="480" spans="1:8" ht="75" hidden="1" x14ac:dyDescent="0.25">
      <c r="A480" s="6" t="s">
        <v>379</v>
      </c>
      <c r="B480" s="35" t="s">
        <v>1851</v>
      </c>
      <c r="C480" s="6" t="s">
        <v>9</v>
      </c>
      <c r="D480" s="82"/>
      <c r="E480" s="82"/>
      <c r="F480" s="82"/>
      <c r="G480" s="82"/>
      <c r="H480" s="206"/>
    </row>
    <row r="481" spans="1:8" ht="45" hidden="1" x14ac:dyDescent="0.25">
      <c r="A481" s="6" t="s">
        <v>1646</v>
      </c>
      <c r="B481" s="35" t="s">
        <v>1852</v>
      </c>
      <c r="C481" s="6" t="s">
        <v>9</v>
      </c>
      <c r="D481" s="82"/>
      <c r="E481" s="82"/>
      <c r="F481" s="82"/>
      <c r="G481" s="82"/>
      <c r="H481" s="206"/>
    </row>
    <row r="482" spans="1:8" ht="45" hidden="1" x14ac:dyDescent="0.25">
      <c r="A482" s="10" t="s">
        <v>383</v>
      </c>
      <c r="B482" s="34" t="s">
        <v>384</v>
      </c>
      <c r="C482" s="6"/>
      <c r="D482" s="9"/>
      <c r="E482" s="9"/>
      <c r="F482" s="9"/>
      <c r="G482" s="9"/>
      <c r="H482" s="206"/>
    </row>
    <row r="483" spans="1:8" ht="75" hidden="1" x14ac:dyDescent="0.25">
      <c r="A483" s="6" t="s">
        <v>386</v>
      </c>
      <c r="B483" s="35" t="s">
        <v>1853</v>
      </c>
      <c r="C483" s="6"/>
      <c r="D483" s="82"/>
      <c r="E483" s="82"/>
      <c r="F483" s="82"/>
      <c r="G483" s="82"/>
      <c r="H483" s="206"/>
    </row>
    <row r="484" spans="1:8" hidden="1" x14ac:dyDescent="0.25">
      <c r="A484" s="6"/>
      <c r="B484" s="35" t="s">
        <v>1854</v>
      </c>
      <c r="C484" s="6"/>
      <c r="D484" s="82"/>
      <c r="E484" s="82"/>
      <c r="F484" s="82"/>
      <c r="G484" s="82"/>
      <c r="H484" s="206"/>
    </row>
    <row r="485" spans="1:8" hidden="1" x14ac:dyDescent="0.25">
      <c r="A485" s="6"/>
      <c r="B485" s="35" t="s">
        <v>1855</v>
      </c>
      <c r="C485" s="6" t="s">
        <v>9</v>
      </c>
      <c r="D485" s="82"/>
      <c r="E485" s="82"/>
      <c r="F485" s="82"/>
      <c r="G485" s="82"/>
      <c r="H485" s="206"/>
    </row>
    <row r="486" spans="1:8" hidden="1" x14ac:dyDescent="0.25">
      <c r="A486" s="6"/>
      <c r="B486" s="35" t="s">
        <v>1856</v>
      </c>
      <c r="C486" s="6" t="s">
        <v>9</v>
      </c>
      <c r="D486" s="82"/>
      <c r="E486" s="82"/>
      <c r="F486" s="82"/>
      <c r="G486" s="82"/>
      <c r="H486" s="206"/>
    </row>
    <row r="487" spans="1:8" hidden="1" x14ac:dyDescent="0.25">
      <c r="A487" s="6"/>
      <c r="B487" s="35" t="s">
        <v>1857</v>
      </c>
      <c r="C487" s="6"/>
      <c r="D487" s="82"/>
      <c r="E487" s="82"/>
      <c r="F487" s="82"/>
      <c r="G487" s="82"/>
      <c r="H487" s="206"/>
    </row>
    <row r="488" spans="1:8" hidden="1" x14ac:dyDescent="0.25">
      <c r="A488" s="6"/>
      <c r="B488" s="35" t="s">
        <v>1855</v>
      </c>
      <c r="C488" s="6" t="s">
        <v>9</v>
      </c>
      <c r="D488" s="82"/>
      <c r="E488" s="82"/>
      <c r="F488" s="82"/>
      <c r="G488" s="82"/>
      <c r="H488" s="206"/>
    </row>
    <row r="489" spans="1:8" hidden="1" x14ac:dyDescent="0.25">
      <c r="A489" s="6"/>
      <c r="B489" s="35" t="s">
        <v>1856</v>
      </c>
      <c r="C489" s="6" t="s">
        <v>9</v>
      </c>
      <c r="D489" s="82"/>
      <c r="E489" s="82"/>
      <c r="F489" s="82"/>
      <c r="G489" s="82"/>
      <c r="H489" s="206"/>
    </row>
    <row r="490" spans="1:8" ht="60" hidden="1" x14ac:dyDescent="0.25">
      <c r="A490" s="13" t="s">
        <v>391</v>
      </c>
      <c r="B490" s="81" t="s">
        <v>1619</v>
      </c>
      <c r="C490" s="13"/>
      <c r="D490" s="130"/>
      <c r="E490" s="130"/>
      <c r="F490" s="130"/>
      <c r="G490" s="130"/>
      <c r="H490" s="206"/>
    </row>
    <row r="491" spans="1:8" hidden="1" x14ac:dyDescent="0.25">
      <c r="A491" s="6"/>
      <c r="B491" s="35" t="s">
        <v>1858</v>
      </c>
      <c r="C491" s="6" t="s">
        <v>9</v>
      </c>
      <c r="D491" s="82"/>
      <c r="E491" s="82"/>
      <c r="F491" s="82"/>
      <c r="G491" s="82"/>
      <c r="H491" s="206"/>
    </row>
    <row r="492" spans="1:8" hidden="1" x14ac:dyDescent="0.25">
      <c r="A492" s="6"/>
      <c r="B492" s="35" t="s">
        <v>1859</v>
      </c>
      <c r="C492" s="6" t="s">
        <v>9</v>
      </c>
      <c r="D492" s="82"/>
      <c r="E492" s="82"/>
      <c r="F492" s="82"/>
      <c r="G492" s="82"/>
      <c r="H492" s="206"/>
    </row>
    <row r="493" spans="1:8" ht="105" hidden="1" x14ac:dyDescent="0.25">
      <c r="A493" s="13" t="s">
        <v>406</v>
      </c>
      <c r="B493" s="81" t="s">
        <v>1860</v>
      </c>
      <c r="C493" s="13"/>
      <c r="D493" s="130"/>
      <c r="E493" s="130"/>
      <c r="F493" s="130"/>
      <c r="G493" s="130"/>
      <c r="H493" s="206"/>
    </row>
    <row r="494" spans="1:8" hidden="1" x14ac:dyDescent="0.25">
      <c r="A494" s="6"/>
      <c r="B494" s="35" t="s">
        <v>1858</v>
      </c>
      <c r="C494" s="6" t="s">
        <v>9</v>
      </c>
      <c r="D494" s="82"/>
      <c r="E494" s="82"/>
      <c r="F494" s="82"/>
      <c r="G494" s="82"/>
      <c r="H494" s="206"/>
    </row>
    <row r="495" spans="1:8" hidden="1" x14ac:dyDescent="0.25">
      <c r="A495" s="6"/>
      <c r="B495" s="35" t="s">
        <v>1859</v>
      </c>
      <c r="C495" s="6" t="s">
        <v>9</v>
      </c>
      <c r="D495" s="82"/>
      <c r="E495" s="82"/>
      <c r="F495" s="82"/>
      <c r="G495" s="82"/>
      <c r="H495" s="206"/>
    </row>
    <row r="496" spans="1:8" ht="105" hidden="1" x14ac:dyDescent="0.25">
      <c r="A496" s="13" t="s">
        <v>411</v>
      </c>
      <c r="B496" s="81" t="s">
        <v>1861</v>
      </c>
      <c r="C496" s="13"/>
      <c r="D496" s="130"/>
      <c r="E496" s="130"/>
      <c r="F496" s="130"/>
      <c r="G496" s="130"/>
      <c r="H496" s="206"/>
    </row>
    <row r="497" spans="1:8" hidden="1" x14ac:dyDescent="0.25">
      <c r="A497" s="6"/>
      <c r="B497" s="35" t="s">
        <v>1862</v>
      </c>
      <c r="C497" s="6" t="s">
        <v>9</v>
      </c>
      <c r="D497" s="82"/>
      <c r="E497" s="82"/>
      <c r="F497" s="82"/>
      <c r="G497" s="82"/>
      <c r="H497" s="206"/>
    </row>
    <row r="498" spans="1:8" hidden="1" x14ac:dyDescent="0.25">
      <c r="A498" s="6"/>
      <c r="B498" s="35" t="s">
        <v>1863</v>
      </c>
      <c r="C498" s="6" t="s">
        <v>9</v>
      </c>
      <c r="D498" s="82"/>
      <c r="E498" s="82"/>
      <c r="F498" s="82"/>
      <c r="G498" s="82"/>
      <c r="H498" s="206"/>
    </row>
    <row r="499" spans="1:8" hidden="1" x14ac:dyDescent="0.25">
      <c r="A499" s="6"/>
      <c r="B499" s="35" t="s">
        <v>1864</v>
      </c>
      <c r="C499" s="6" t="s">
        <v>9</v>
      </c>
      <c r="D499" s="82"/>
      <c r="E499" s="82"/>
      <c r="F499" s="82"/>
      <c r="G499" s="82"/>
      <c r="H499" s="206"/>
    </row>
    <row r="500" spans="1:8" ht="105" hidden="1" x14ac:dyDescent="0.25">
      <c r="A500" s="13" t="s">
        <v>421</v>
      </c>
      <c r="B500" s="81" t="s">
        <v>1865</v>
      </c>
      <c r="C500" s="13"/>
      <c r="D500" s="130"/>
      <c r="E500" s="130"/>
      <c r="F500" s="130"/>
      <c r="G500" s="130"/>
      <c r="H500" s="206"/>
    </row>
    <row r="501" spans="1:8" hidden="1" x14ac:dyDescent="0.25">
      <c r="A501" s="6"/>
      <c r="B501" s="35" t="s">
        <v>1862</v>
      </c>
      <c r="C501" s="6" t="s">
        <v>9</v>
      </c>
      <c r="D501" s="82"/>
      <c r="E501" s="82"/>
      <c r="F501" s="82"/>
      <c r="G501" s="82"/>
      <c r="H501" s="206"/>
    </row>
    <row r="502" spans="1:8" hidden="1" x14ac:dyDescent="0.25">
      <c r="A502" s="6"/>
      <c r="B502" s="35" t="s">
        <v>1863</v>
      </c>
      <c r="C502" s="6" t="s">
        <v>9</v>
      </c>
      <c r="D502" s="82"/>
      <c r="E502" s="82"/>
      <c r="F502" s="82"/>
      <c r="G502" s="82"/>
      <c r="H502" s="206"/>
    </row>
    <row r="503" spans="1:8" hidden="1" x14ac:dyDescent="0.25">
      <c r="A503" s="6"/>
      <c r="B503" s="35" t="s">
        <v>1864</v>
      </c>
      <c r="C503" s="6" t="s">
        <v>9</v>
      </c>
      <c r="D503" s="82"/>
      <c r="E503" s="82"/>
      <c r="F503" s="82"/>
      <c r="G503" s="82"/>
      <c r="H503" s="206"/>
    </row>
    <row r="504" spans="1:8" ht="60" hidden="1" x14ac:dyDescent="0.25">
      <c r="A504" s="13" t="s">
        <v>433</v>
      </c>
      <c r="B504" s="81" t="s">
        <v>1866</v>
      </c>
      <c r="C504" s="13"/>
      <c r="D504" s="130"/>
      <c r="E504" s="130"/>
      <c r="F504" s="130"/>
      <c r="G504" s="130"/>
      <c r="H504" s="206"/>
    </row>
    <row r="505" spans="1:8" hidden="1" x14ac:dyDescent="0.25">
      <c r="A505" s="6"/>
      <c r="B505" s="35" t="s">
        <v>1867</v>
      </c>
      <c r="C505" s="6" t="s">
        <v>9</v>
      </c>
      <c r="D505" s="82"/>
      <c r="E505" s="82"/>
      <c r="F505" s="82"/>
      <c r="G505" s="82"/>
      <c r="H505" s="206"/>
    </row>
    <row r="506" spans="1:8" hidden="1" x14ac:dyDescent="0.25">
      <c r="A506" s="6"/>
      <c r="B506" s="35" t="s">
        <v>1868</v>
      </c>
      <c r="C506" s="6" t="s">
        <v>9</v>
      </c>
      <c r="D506" s="82"/>
      <c r="E506" s="82"/>
      <c r="F506" s="82"/>
      <c r="G506" s="82"/>
      <c r="H506" s="206"/>
    </row>
    <row r="507" spans="1:8" hidden="1" x14ac:dyDescent="0.25">
      <c r="A507" s="6"/>
      <c r="B507" s="35" t="s">
        <v>1869</v>
      </c>
      <c r="C507" s="6" t="s">
        <v>9</v>
      </c>
      <c r="D507" s="82"/>
      <c r="E507" s="82"/>
      <c r="F507" s="82"/>
      <c r="G507" s="82"/>
      <c r="H507" s="206"/>
    </row>
    <row r="508" spans="1:8" ht="90" hidden="1" x14ac:dyDescent="0.25">
      <c r="A508" s="13" t="s">
        <v>1870</v>
      </c>
      <c r="B508" s="81" t="s">
        <v>1871</v>
      </c>
      <c r="C508" s="6" t="s">
        <v>9</v>
      </c>
      <c r="D508" s="130"/>
      <c r="E508" s="130"/>
      <c r="F508" s="130"/>
      <c r="G508" s="130"/>
      <c r="H508" s="206"/>
    </row>
    <row r="509" spans="1:8" ht="60" hidden="1" x14ac:dyDescent="0.25">
      <c r="A509" s="10" t="s">
        <v>435</v>
      </c>
      <c r="B509" s="34" t="s">
        <v>436</v>
      </c>
      <c r="C509" s="8"/>
      <c r="D509" s="9"/>
      <c r="E509" s="9"/>
      <c r="F509" s="9"/>
      <c r="G509" s="9"/>
      <c r="H509" s="206"/>
    </row>
    <row r="510" spans="1:8" ht="90" hidden="1" x14ac:dyDescent="0.25">
      <c r="A510" s="90" t="s">
        <v>447</v>
      </c>
      <c r="B510" s="91" t="s">
        <v>1872</v>
      </c>
      <c r="C510" s="90"/>
      <c r="D510" s="82"/>
      <c r="E510" s="82"/>
      <c r="F510" s="82"/>
      <c r="G510" s="82"/>
      <c r="H510" s="206"/>
    </row>
    <row r="511" spans="1:8" hidden="1" x14ac:dyDescent="0.25">
      <c r="A511" s="6"/>
      <c r="B511" s="35" t="s">
        <v>1875</v>
      </c>
      <c r="C511" s="6" t="s">
        <v>9</v>
      </c>
      <c r="D511" s="82"/>
      <c r="E511" s="82"/>
      <c r="F511" s="82"/>
      <c r="G511" s="82"/>
      <c r="H511" s="206"/>
    </row>
    <row r="512" spans="1:8" hidden="1" x14ac:dyDescent="0.25">
      <c r="A512" s="6"/>
      <c r="B512" s="35" t="s">
        <v>1867</v>
      </c>
      <c r="C512" s="6" t="s">
        <v>9</v>
      </c>
      <c r="D512" s="82"/>
      <c r="E512" s="82"/>
      <c r="F512" s="82"/>
      <c r="G512" s="82"/>
      <c r="H512" s="206"/>
    </row>
    <row r="513" spans="1:8" hidden="1" x14ac:dyDescent="0.25">
      <c r="A513" s="6"/>
      <c r="B513" s="35" t="s">
        <v>1873</v>
      </c>
      <c r="C513" s="6" t="s">
        <v>9</v>
      </c>
      <c r="D513" s="82"/>
      <c r="E513" s="82"/>
      <c r="F513" s="82"/>
      <c r="G513" s="82"/>
      <c r="H513" s="206"/>
    </row>
    <row r="514" spans="1:8" hidden="1" x14ac:dyDescent="0.25">
      <c r="A514" s="6"/>
      <c r="B514" s="35" t="s">
        <v>1874</v>
      </c>
      <c r="C514" s="6" t="s">
        <v>9</v>
      </c>
      <c r="D514" s="82"/>
      <c r="E514" s="82"/>
      <c r="F514" s="82"/>
      <c r="G514" s="82"/>
      <c r="H514" s="206"/>
    </row>
    <row r="515" spans="1:8" ht="30" hidden="1" x14ac:dyDescent="0.25">
      <c r="A515" s="6"/>
      <c r="B515" s="35" t="s">
        <v>1876</v>
      </c>
      <c r="C515" s="6" t="s">
        <v>9</v>
      </c>
      <c r="D515" s="82"/>
      <c r="E515" s="82"/>
      <c r="F515" s="82"/>
      <c r="G515" s="82"/>
      <c r="H515" s="206"/>
    </row>
    <row r="516" spans="1:8" hidden="1" x14ac:dyDescent="0.25">
      <c r="A516" s="6"/>
      <c r="B516" s="35" t="s">
        <v>1867</v>
      </c>
      <c r="C516" s="6" t="s">
        <v>9</v>
      </c>
      <c r="D516" s="82"/>
      <c r="E516" s="82"/>
      <c r="F516" s="82"/>
      <c r="G516" s="82"/>
      <c r="H516" s="206"/>
    </row>
    <row r="517" spans="1:8" hidden="1" x14ac:dyDescent="0.25">
      <c r="A517" s="6"/>
      <c r="B517" s="35" t="s">
        <v>1873</v>
      </c>
      <c r="C517" s="6" t="s">
        <v>9</v>
      </c>
      <c r="D517" s="82"/>
      <c r="E517" s="82"/>
      <c r="F517" s="82"/>
      <c r="G517" s="82"/>
      <c r="H517" s="206"/>
    </row>
    <row r="518" spans="1:8" hidden="1" x14ac:dyDescent="0.25">
      <c r="A518" s="6"/>
      <c r="B518" s="35" t="s">
        <v>1874</v>
      </c>
      <c r="C518" s="6" t="s">
        <v>9</v>
      </c>
      <c r="D518" s="82"/>
      <c r="E518" s="82"/>
      <c r="F518" s="82"/>
      <c r="G518" s="82"/>
      <c r="H518" s="206"/>
    </row>
    <row r="519" spans="1:8" ht="75" hidden="1" x14ac:dyDescent="0.25">
      <c r="A519" s="90" t="s">
        <v>448</v>
      </c>
      <c r="B519" s="91" t="s">
        <v>1877</v>
      </c>
      <c r="C519" s="90"/>
      <c r="D519" s="82"/>
      <c r="E519" s="82"/>
      <c r="F519" s="82"/>
      <c r="G519" s="82"/>
      <c r="H519" s="206"/>
    </row>
    <row r="520" spans="1:8" hidden="1" x14ac:dyDescent="0.25">
      <c r="A520" s="6"/>
      <c r="B520" s="35" t="s">
        <v>1878</v>
      </c>
      <c r="C520" s="6" t="s">
        <v>9</v>
      </c>
      <c r="D520" s="82"/>
      <c r="E520" s="82"/>
      <c r="F520" s="82"/>
      <c r="G520" s="82"/>
      <c r="H520" s="206"/>
    </row>
    <row r="521" spans="1:8" hidden="1" x14ac:dyDescent="0.25">
      <c r="A521" s="6"/>
      <c r="B521" s="35" t="s">
        <v>1879</v>
      </c>
      <c r="C521" s="6" t="s">
        <v>9</v>
      </c>
      <c r="D521" s="82"/>
      <c r="E521" s="82"/>
      <c r="F521" s="82"/>
      <c r="G521" s="82"/>
      <c r="H521" s="206"/>
    </row>
    <row r="522" spans="1:8" ht="75" hidden="1" x14ac:dyDescent="0.25">
      <c r="A522" s="90" t="s">
        <v>463</v>
      </c>
      <c r="B522" s="91" t="s">
        <v>1880</v>
      </c>
      <c r="C522" s="90"/>
      <c r="D522" s="82"/>
      <c r="E522" s="82"/>
      <c r="F522" s="82"/>
      <c r="G522" s="82"/>
      <c r="H522" s="206"/>
    </row>
    <row r="523" spans="1:8" hidden="1" x14ac:dyDescent="0.25">
      <c r="A523" s="6"/>
      <c r="B523" s="35" t="s">
        <v>1868</v>
      </c>
      <c r="C523" s="6" t="s">
        <v>1131</v>
      </c>
      <c r="D523" s="82"/>
      <c r="E523" s="82"/>
      <c r="F523" s="82"/>
      <c r="G523" s="82"/>
      <c r="H523" s="206"/>
    </row>
    <row r="524" spans="1:8" hidden="1" x14ac:dyDescent="0.25">
      <c r="A524" s="6"/>
      <c r="B524" s="35" t="s">
        <v>1869</v>
      </c>
      <c r="C524" s="6" t="s">
        <v>1131</v>
      </c>
      <c r="D524" s="82"/>
      <c r="E524" s="82"/>
      <c r="F524" s="82"/>
      <c r="G524" s="82"/>
      <c r="H524" s="206"/>
    </row>
    <row r="525" spans="1:8" ht="120" hidden="1" x14ac:dyDescent="0.25">
      <c r="A525" s="90" t="s">
        <v>410</v>
      </c>
      <c r="B525" s="91" t="s">
        <v>1881</v>
      </c>
      <c r="C525" s="6" t="s">
        <v>9</v>
      </c>
      <c r="D525" s="82"/>
      <c r="E525" s="82"/>
      <c r="F525" s="82"/>
      <c r="G525" s="82"/>
      <c r="H525" s="206"/>
    </row>
    <row r="526" spans="1:8" ht="90" hidden="1" x14ac:dyDescent="0.25">
      <c r="A526" s="90" t="s">
        <v>472</v>
      </c>
      <c r="B526" s="91" t="s">
        <v>1882</v>
      </c>
      <c r="C526" s="6" t="s">
        <v>9</v>
      </c>
      <c r="D526" s="82"/>
      <c r="E526" s="82"/>
      <c r="F526" s="82"/>
      <c r="G526" s="82"/>
      <c r="H526" s="206"/>
    </row>
    <row r="527" spans="1:8" ht="90" hidden="1" x14ac:dyDescent="0.25">
      <c r="A527" s="90" t="s">
        <v>494</v>
      </c>
      <c r="B527" s="91" t="s">
        <v>1883</v>
      </c>
      <c r="C527" s="6" t="s">
        <v>9</v>
      </c>
      <c r="D527" s="82"/>
      <c r="E527" s="82"/>
      <c r="F527" s="82"/>
      <c r="G527" s="82"/>
      <c r="H527" s="206"/>
    </row>
    <row r="528" spans="1:8" ht="45" hidden="1" x14ac:dyDescent="0.25">
      <c r="A528" s="90" t="s">
        <v>507</v>
      </c>
      <c r="B528" s="91" t="s">
        <v>1884</v>
      </c>
      <c r="C528" s="6" t="s">
        <v>9</v>
      </c>
      <c r="D528" s="82"/>
      <c r="E528" s="82"/>
      <c r="F528" s="82"/>
      <c r="G528" s="82"/>
      <c r="H528" s="206"/>
    </row>
    <row r="529" spans="1:8" ht="75" hidden="1" x14ac:dyDescent="0.25">
      <c r="A529" s="90" t="s">
        <v>508</v>
      </c>
      <c r="B529" s="91" t="s">
        <v>1885</v>
      </c>
      <c r="C529" s="6" t="s">
        <v>9</v>
      </c>
      <c r="D529" s="82"/>
      <c r="E529" s="82"/>
      <c r="F529" s="82"/>
      <c r="G529" s="82"/>
      <c r="H529" s="206"/>
    </row>
    <row r="530" spans="1:8" ht="60" hidden="1" x14ac:dyDescent="0.25">
      <c r="A530" s="10" t="s">
        <v>509</v>
      </c>
      <c r="B530" s="34" t="s">
        <v>510</v>
      </c>
      <c r="C530" s="6"/>
      <c r="D530" s="9"/>
      <c r="E530" s="9"/>
      <c r="F530" s="9"/>
      <c r="G530" s="9"/>
      <c r="H530" s="206"/>
    </row>
    <row r="531" spans="1:8" ht="60" hidden="1" x14ac:dyDescent="0.25">
      <c r="A531" s="6" t="s">
        <v>512</v>
      </c>
      <c r="B531" s="35" t="s">
        <v>1886</v>
      </c>
      <c r="C531" s="6"/>
      <c r="D531" s="82"/>
      <c r="E531" s="82"/>
      <c r="F531" s="82"/>
      <c r="G531" s="82"/>
      <c r="H531" s="206"/>
    </row>
    <row r="532" spans="1:8" hidden="1" x14ac:dyDescent="0.25">
      <c r="A532" s="6"/>
      <c r="B532" s="35" t="s">
        <v>1887</v>
      </c>
      <c r="C532" s="6" t="s">
        <v>9</v>
      </c>
      <c r="D532" s="82"/>
      <c r="E532" s="82"/>
      <c r="F532" s="82"/>
      <c r="G532" s="82"/>
      <c r="H532" s="206"/>
    </row>
    <row r="533" spans="1:8" hidden="1" x14ac:dyDescent="0.25">
      <c r="A533" s="6"/>
      <c r="B533" s="35" t="s">
        <v>1888</v>
      </c>
      <c r="C533" s="6" t="s">
        <v>9</v>
      </c>
      <c r="D533" s="82"/>
      <c r="E533" s="82"/>
      <c r="F533" s="82"/>
      <c r="G533" s="82"/>
      <c r="H533" s="206"/>
    </row>
    <row r="534" spans="1:8" ht="30" hidden="1" x14ac:dyDescent="0.25">
      <c r="A534" s="6" t="s">
        <v>517</v>
      </c>
      <c r="B534" s="35" t="s">
        <v>1889</v>
      </c>
      <c r="C534" s="6"/>
      <c r="D534" s="9"/>
      <c r="E534" s="9"/>
      <c r="F534" s="9"/>
      <c r="G534" s="9"/>
      <c r="H534" s="206"/>
    </row>
    <row r="535" spans="1:8" ht="60" hidden="1" x14ac:dyDescent="0.25">
      <c r="A535" s="6" t="s">
        <v>809</v>
      </c>
      <c r="B535" s="35" t="s">
        <v>1890</v>
      </c>
      <c r="C535" s="6"/>
      <c r="D535" s="9"/>
      <c r="E535" s="9"/>
      <c r="F535" s="9"/>
      <c r="G535" s="9"/>
      <c r="H535" s="206"/>
    </row>
    <row r="536" spans="1:8" hidden="1" x14ac:dyDescent="0.25">
      <c r="A536" s="24"/>
      <c r="B536" s="35" t="s">
        <v>209</v>
      </c>
      <c r="C536" s="6" t="s">
        <v>1323</v>
      </c>
      <c r="D536" s="82"/>
      <c r="E536" s="82"/>
      <c r="F536" s="82"/>
      <c r="G536" s="82"/>
      <c r="H536" s="206"/>
    </row>
    <row r="537" spans="1:8" hidden="1" x14ac:dyDescent="0.25">
      <c r="A537" s="24"/>
      <c r="B537" s="35" t="s">
        <v>1891</v>
      </c>
      <c r="C537" s="6" t="s">
        <v>1323</v>
      </c>
      <c r="D537" s="82"/>
      <c r="E537" s="82"/>
      <c r="F537" s="82"/>
      <c r="G537" s="82"/>
      <c r="H537" s="206"/>
    </row>
    <row r="538" spans="1:8" ht="75" hidden="1" x14ac:dyDescent="0.25">
      <c r="A538" s="6" t="s">
        <v>527</v>
      </c>
      <c r="B538" s="35" t="s">
        <v>1892</v>
      </c>
      <c r="C538" s="6" t="s">
        <v>9</v>
      </c>
      <c r="D538" s="9"/>
      <c r="E538" s="9"/>
      <c r="F538" s="9"/>
      <c r="G538" s="9"/>
      <c r="H538" s="206"/>
    </row>
    <row r="539" spans="1:8" ht="60" hidden="1" x14ac:dyDescent="0.25">
      <c r="A539" s="6" t="s">
        <v>536</v>
      </c>
      <c r="B539" s="35" t="s">
        <v>1893</v>
      </c>
      <c r="C539" s="6" t="s">
        <v>1322</v>
      </c>
      <c r="D539" s="9"/>
      <c r="E539" s="9"/>
      <c r="F539" s="9"/>
      <c r="G539" s="9"/>
      <c r="H539" s="206"/>
    </row>
    <row r="540" spans="1:8" ht="30" hidden="1" x14ac:dyDescent="0.25">
      <c r="A540" s="10" t="s">
        <v>554</v>
      </c>
      <c r="B540" s="34" t="s">
        <v>555</v>
      </c>
      <c r="C540" s="8"/>
      <c r="D540" s="9"/>
      <c r="E540" s="9"/>
      <c r="F540" s="9"/>
      <c r="G540" s="9"/>
      <c r="H540" s="206"/>
    </row>
    <row r="541" spans="1:8" ht="60" hidden="1" x14ac:dyDescent="0.25">
      <c r="A541" s="6" t="s">
        <v>557</v>
      </c>
      <c r="B541" s="35" t="s">
        <v>1894</v>
      </c>
      <c r="C541" s="6"/>
      <c r="D541" s="82"/>
      <c r="E541" s="82"/>
      <c r="F541" s="82"/>
      <c r="G541" s="82"/>
      <c r="H541" s="206"/>
    </row>
    <row r="542" spans="1:8" hidden="1" x14ac:dyDescent="0.25">
      <c r="A542" s="6"/>
      <c r="B542" s="35" t="s">
        <v>1895</v>
      </c>
      <c r="C542" s="6" t="s">
        <v>9</v>
      </c>
      <c r="D542" s="82"/>
      <c r="E542" s="82"/>
      <c r="F542" s="82"/>
      <c r="G542" s="82"/>
      <c r="H542" s="206"/>
    </row>
    <row r="543" spans="1:8" hidden="1" x14ac:dyDescent="0.25">
      <c r="A543" s="6"/>
      <c r="B543" s="35" t="s">
        <v>1896</v>
      </c>
      <c r="C543" s="6" t="s">
        <v>9</v>
      </c>
      <c r="D543" s="82"/>
      <c r="E543" s="82"/>
      <c r="F543" s="82"/>
      <c r="G543" s="82"/>
      <c r="H543" s="206"/>
    </row>
    <row r="544" spans="1:8" ht="60" hidden="1" x14ac:dyDescent="0.25">
      <c r="A544" s="6" t="s">
        <v>563</v>
      </c>
      <c r="B544" s="35" t="s">
        <v>1897</v>
      </c>
      <c r="C544" s="6"/>
      <c r="D544" s="82"/>
      <c r="E544" s="82"/>
      <c r="F544" s="82"/>
      <c r="G544" s="82"/>
      <c r="H544" s="206"/>
    </row>
    <row r="545" spans="1:8" hidden="1" x14ac:dyDescent="0.25">
      <c r="A545" s="6"/>
      <c r="B545" s="35" t="s">
        <v>1898</v>
      </c>
      <c r="C545" s="6" t="s">
        <v>9</v>
      </c>
      <c r="D545" s="82"/>
      <c r="E545" s="82"/>
      <c r="F545" s="82"/>
      <c r="G545" s="82"/>
      <c r="H545" s="206"/>
    </row>
    <row r="546" spans="1:8" hidden="1" x14ac:dyDescent="0.25">
      <c r="A546" s="6"/>
      <c r="B546" s="35" t="s">
        <v>1899</v>
      </c>
      <c r="C546" s="6" t="s">
        <v>9</v>
      </c>
      <c r="D546" s="82"/>
      <c r="E546" s="82"/>
      <c r="F546" s="82"/>
      <c r="G546" s="82"/>
      <c r="H546" s="206"/>
    </row>
    <row r="547" spans="1:8" ht="30" hidden="1" x14ac:dyDescent="0.25">
      <c r="A547" s="6"/>
      <c r="B547" s="35" t="s">
        <v>1900</v>
      </c>
      <c r="C547" s="6" t="s">
        <v>9</v>
      </c>
      <c r="D547" s="82"/>
      <c r="E547" s="82"/>
      <c r="F547" s="82"/>
      <c r="G547" s="82"/>
      <c r="H547" s="206"/>
    </row>
    <row r="548" spans="1:8" ht="60" hidden="1" x14ac:dyDescent="0.25">
      <c r="A548" s="6" t="s">
        <v>578</v>
      </c>
      <c r="B548" s="35" t="s">
        <v>1901</v>
      </c>
      <c r="C548" s="6"/>
      <c r="D548" s="82"/>
      <c r="E548" s="82"/>
      <c r="F548" s="82"/>
      <c r="G548" s="82"/>
      <c r="H548" s="206"/>
    </row>
    <row r="549" spans="1:8" hidden="1" x14ac:dyDescent="0.25">
      <c r="A549" s="6"/>
      <c r="B549" s="35" t="s">
        <v>1862</v>
      </c>
      <c r="C549" s="6" t="s">
        <v>9</v>
      </c>
      <c r="D549" s="82"/>
      <c r="E549" s="82"/>
      <c r="F549" s="82"/>
      <c r="G549" s="82"/>
      <c r="H549" s="206"/>
    </row>
    <row r="550" spans="1:8" hidden="1" x14ac:dyDescent="0.25">
      <c r="A550" s="6"/>
      <c r="B550" s="35" t="s">
        <v>1863</v>
      </c>
      <c r="C550" s="6" t="s">
        <v>9</v>
      </c>
      <c r="D550" s="82"/>
      <c r="E550" s="82"/>
      <c r="F550" s="82"/>
      <c r="G550" s="82"/>
      <c r="H550" s="206"/>
    </row>
    <row r="551" spans="1:8" hidden="1" x14ac:dyDescent="0.25">
      <c r="A551" s="6"/>
      <c r="B551" s="35" t="s">
        <v>1864</v>
      </c>
      <c r="C551" s="6" t="s">
        <v>9</v>
      </c>
      <c r="D551" s="82"/>
      <c r="E551" s="82"/>
      <c r="F551" s="82"/>
      <c r="G551" s="82"/>
      <c r="H551" s="206"/>
    </row>
    <row r="552" spans="1:8" ht="90" hidden="1" x14ac:dyDescent="0.25">
      <c r="A552" s="6" t="s">
        <v>1660</v>
      </c>
      <c r="B552" s="35" t="s">
        <v>1902</v>
      </c>
      <c r="C552" s="6"/>
      <c r="D552" s="82"/>
      <c r="E552" s="82"/>
      <c r="F552" s="82"/>
      <c r="G552" s="82"/>
      <c r="H552" s="206"/>
    </row>
    <row r="553" spans="1:8" hidden="1" x14ac:dyDescent="0.25">
      <c r="A553" s="6"/>
      <c r="B553" s="35" t="s">
        <v>1867</v>
      </c>
      <c r="C553" s="6" t="s">
        <v>9</v>
      </c>
      <c r="D553" s="82"/>
      <c r="E553" s="82"/>
      <c r="F553" s="82"/>
      <c r="G553" s="82"/>
      <c r="H553" s="206"/>
    </row>
    <row r="554" spans="1:8" hidden="1" x14ac:dyDescent="0.25">
      <c r="A554" s="6"/>
      <c r="B554" s="35" t="s">
        <v>1868</v>
      </c>
      <c r="C554" s="6" t="s">
        <v>9</v>
      </c>
      <c r="D554" s="82"/>
      <c r="E554" s="82"/>
      <c r="F554" s="82"/>
      <c r="G554" s="82"/>
      <c r="H554" s="206"/>
    </row>
    <row r="555" spans="1:8" hidden="1" x14ac:dyDescent="0.25">
      <c r="A555" s="6"/>
      <c r="B555" s="35" t="s">
        <v>1869</v>
      </c>
      <c r="C555" s="6" t="s">
        <v>9</v>
      </c>
      <c r="D555" s="82"/>
      <c r="E555" s="82"/>
      <c r="F555" s="82"/>
      <c r="G555" s="82"/>
      <c r="H555" s="206"/>
    </row>
    <row r="556" spans="1:8" ht="45" hidden="1" x14ac:dyDescent="0.25">
      <c r="A556" s="10" t="s">
        <v>582</v>
      </c>
      <c r="B556" s="34" t="s">
        <v>583</v>
      </c>
      <c r="C556" s="8"/>
      <c r="D556" s="9"/>
      <c r="E556" s="9"/>
      <c r="F556" s="9"/>
      <c r="G556" s="9"/>
      <c r="H556" s="206"/>
    </row>
    <row r="557" spans="1:8" ht="60" hidden="1" x14ac:dyDescent="0.25">
      <c r="A557" s="6" t="s">
        <v>585</v>
      </c>
      <c r="B557" s="35" t="s">
        <v>1903</v>
      </c>
      <c r="C557" s="6"/>
      <c r="D557" s="82"/>
      <c r="E557" s="82"/>
      <c r="F557" s="82"/>
      <c r="G557" s="82"/>
      <c r="H557" s="206"/>
    </row>
    <row r="558" spans="1:8" hidden="1" x14ac:dyDescent="0.25">
      <c r="A558" s="6"/>
      <c r="B558" s="35" t="s">
        <v>1867</v>
      </c>
      <c r="C558" s="6" t="s">
        <v>9</v>
      </c>
      <c r="D558" s="82"/>
      <c r="E558" s="82"/>
      <c r="F558" s="82"/>
      <c r="G558" s="82"/>
      <c r="H558" s="206"/>
    </row>
    <row r="559" spans="1:8" hidden="1" x14ac:dyDescent="0.25">
      <c r="A559" s="6"/>
      <c r="B559" s="35" t="s">
        <v>1868</v>
      </c>
      <c r="C559" s="6" t="s">
        <v>9</v>
      </c>
      <c r="D559" s="82"/>
      <c r="E559" s="82"/>
      <c r="F559" s="82"/>
      <c r="G559" s="82"/>
      <c r="H559" s="206"/>
    </row>
    <row r="560" spans="1:8" hidden="1" x14ac:dyDescent="0.25">
      <c r="A560" s="6"/>
      <c r="B560" s="35" t="s">
        <v>1869</v>
      </c>
      <c r="C560" s="6" t="s">
        <v>9</v>
      </c>
      <c r="D560" s="82"/>
      <c r="E560" s="82"/>
      <c r="F560" s="82"/>
      <c r="G560" s="82"/>
      <c r="H560" s="206"/>
    </row>
    <row r="561" spans="1:8" ht="45" hidden="1" x14ac:dyDescent="0.25">
      <c r="A561" s="6" t="s">
        <v>590</v>
      </c>
      <c r="B561" s="35" t="s">
        <v>1904</v>
      </c>
      <c r="C561" s="6" t="s">
        <v>9</v>
      </c>
      <c r="D561" s="82"/>
      <c r="E561" s="82"/>
      <c r="F561" s="82"/>
      <c r="G561" s="82"/>
      <c r="H561" s="206"/>
    </row>
    <row r="562" spans="1:8" hidden="1" x14ac:dyDescent="0.25">
      <c r="A562" s="6"/>
      <c r="B562" s="35" t="s">
        <v>1905</v>
      </c>
      <c r="C562" s="6" t="s">
        <v>9</v>
      </c>
      <c r="D562" s="82"/>
      <c r="E562" s="82"/>
      <c r="F562" s="82"/>
      <c r="G562" s="82"/>
      <c r="H562" s="206"/>
    </row>
    <row r="563" spans="1:8" hidden="1" x14ac:dyDescent="0.25">
      <c r="A563" s="6"/>
      <c r="B563" s="35" t="s">
        <v>1906</v>
      </c>
      <c r="C563" s="6" t="s">
        <v>9</v>
      </c>
      <c r="D563" s="82"/>
      <c r="E563" s="82"/>
      <c r="F563" s="82"/>
      <c r="G563" s="82"/>
      <c r="H563" s="206"/>
    </row>
    <row r="564" spans="1:8" ht="75" hidden="1" x14ac:dyDescent="0.25">
      <c r="A564" s="6" t="s">
        <v>1671</v>
      </c>
      <c r="B564" s="35" t="s">
        <v>1907</v>
      </c>
      <c r="C564" s="6" t="s">
        <v>9</v>
      </c>
      <c r="D564" s="82"/>
      <c r="E564" s="82"/>
      <c r="F564" s="82"/>
      <c r="G564" s="82"/>
      <c r="H564" s="206"/>
    </row>
    <row r="565" spans="1:8" ht="90" hidden="1" x14ac:dyDescent="0.25">
      <c r="A565" s="6" t="s">
        <v>1908</v>
      </c>
      <c r="B565" s="35" t="s">
        <v>1909</v>
      </c>
      <c r="C565" s="6" t="s">
        <v>9</v>
      </c>
      <c r="D565" s="82"/>
      <c r="E565" s="82"/>
      <c r="F565" s="82"/>
      <c r="G565" s="82"/>
      <c r="H565" s="206"/>
    </row>
    <row r="566" spans="1:8" ht="60" hidden="1" x14ac:dyDescent="0.25">
      <c r="A566" s="6" t="s">
        <v>1910</v>
      </c>
      <c r="B566" s="35" t="s">
        <v>1911</v>
      </c>
      <c r="C566" s="6" t="s">
        <v>9</v>
      </c>
      <c r="D566" s="82"/>
      <c r="E566" s="82"/>
      <c r="F566" s="82"/>
      <c r="G566" s="82"/>
      <c r="H566" s="206"/>
    </row>
    <row r="567" spans="1:8" ht="75" hidden="1" x14ac:dyDescent="0.25">
      <c r="A567" s="6" t="s">
        <v>1912</v>
      </c>
      <c r="B567" s="35" t="s">
        <v>1913</v>
      </c>
      <c r="C567" s="6" t="s">
        <v>9</v>
      </c>
      <c r="D567" s="82"/>
      <c r="E567" s="82"/>
      <c r="F567" s="82"/>
      <c r="G567" s="82"/>
      <c r="H567" s="206"/>
    </row>
    <row r="568" spans="1:8" ht="60" hidden="1" x14ac:dyDescent="0.25">
      <c r="A568" s="10" t="s">
        <v>597</v>
      </c>
      <c r="B568" s="34" t="s">
        <v>598</v>
      </c>
      <c r="C568" s="8"/>
      <c r="D568" s="9"/>
      <c r="E568" s="9"/>
      <c r="F568" s="9"/>
      <c r="G568" s="9"/>
      <c r="H568" s="206"/>
    </row>
    <row r="569" spans="1:8" ht="45" hidden="1" x14ac:dyDescent="0.25">
      <c r="A569" s="6" t="s">
        <v>599</v>
      </c>
      <c r="B569" s="35" t="s">
        <v>1914</v>
      </c>
      <c r="C569" s="13" t="s">
        <v>9</v>
      </c>
      <c r="D569" s="82"/>
      <c r="E569" s="82"/>
      <c r="F569" s="82"/>
      <c r="G569" s="82"/>
      <c r="H569" s="206"/>
    </row>
    <row r="570" spans="1:8" ht="60" hidden="1" x14ac:dyDescent="0.25">
      <c r="A570" s="10" t="s">
        <v>616</v>
      </c>
      <c r="B570" s="34" t="s">
        <v>617</v>
      </c>
      <c r="C570" s="8"/>
      <c r="D570" s="9"/>
      <c r="E570" s="9"/>
      <c r="F570" s="9"/>
      <c r="G570" s="9"/>
      <c r="H570" s="206"/>
    </row>
    <row r="571" spans="1:8" ht="75" hidden="1" x14ac:dyDescent="0.25">
      <c r="A571" s="6" t="s">
        <v>619</v>
      </c>
      <c r="B571" s="35" t="s">
        <v>1915</v>
      </c>
      <c r="C571" s="13" t="s">
        <v>9</v>
      </c>
      <c r="D571" s="82"/>
      <c r="E571" s="82"/>
      <c r="F571" s="82"/>
      <c r="G571" s="82"/>
      <c r="H571" s="206"/>
    </row>
    <row r="572" spans="1:8" ht="75" hidden="1" x14ac:dyDescent="0.25">
      <c r="A572" s="6" t="s">
        <v>634</v>
      </c>
      <c r="B572" s="35" t="s">
        <v>1916</v>
      </c>
      <c r="C572" s="13" t="s">
        <v>1325</v>
      </c>
      <c r="D572" s="82"/>
      <c r="E572" s="82"/>
      <c r="F572" s="82"/>
      <c r="G572" s="82"/>
      <c r="H572" s="206"/>
    </row>
    <row r="573" spans="1:8" ht="60" hidden="1" x14ac:dyDescent="0.25">
      <c r="A573" s="122" t="s">
        <v>682</v>
      </c>
      <c r="B573" s="123" t="s">
        <v>655</v>
      </c>
      <c r="C573" s="108"/>
      <c r="D573" s="136"/>
      <c r="E573" s="136"/>
      <c r="F573" s="136"/>
      <c r="G573" s="136"/>
      <c r="H573" s="206"/>
    </row>
    <row r="574" spans="1:8" ht="75" hidden="1" x14ac:dyDescent="0.25">
      <c r="A574" s="13" t="s">
        <v>683</v>
      </c>
      <c r="B574" s="81" t="s">
        <v>1917</v>
      </c>
      <c r="C574" s="13" t="s">
        <v>9</v>
      </c>
      <c r="D574" s="136"/>
      <c r="E574" s="136"/>
      <c r="F574" s="136"/>
      <c r="G574" s="136"/>
      <c r="H574" s="206"/>
    </row>
    <row r="575" spans="1:8" ht="120" hidden="1" x14ac:dyDescent="0.25">
      <c r="A575" s="13" t="s">
        <v>1679</v>
      </c>
      <c r="B575" s="81" t="s">
        <v>1918</v>
      </c>
      <c r="C575" s="13" t="s">
        <v>9</v>
      </c>
      <c r="D575" s="136"/>
      <c r="E575" s="136"/>
      <c r="F575" s="136"/>
      <c r="G575" s="136"/>
      <c r="H575" s="206"/>
    </row>
    <row r="576" spans="1:8" ht="60" hidden="1" x14ac:dyDescent="0.25">
      <c r="A576" s="122" t="s">
        <v>661</v>
      </c>
      <c r="B576" s="123" t="s">
        <v>662</v>
      </c>
      <c r="C576" s="13"/>
      <c r="D576" s="136"/>
      <c r="E576" s="136"/>
      <c r="F576" s="136"/>
      <c r="G576" s="136"/>
      <c r="H576" s="206"/>
    </row>
    <row r="577" spans="1:8" ht="60" hidden="1" x14ac:dyDescent="0.25">
      <c r="A577" s="13" t="s">
        <v>664</v>
      </c>
      <c r="B577" s="81" t="s">
        <v>1919</v>
      </c>
      <c r="C577" s="13" t="s">
        <v>9</v>
      </c>
      <c r="D577" s="136"/>
      <c r="E577" s="136"/>
      <c r="F577" s="136"/>
      <c r="G577" s="136"/>
      <c r="H577" s="206"/>
    </row>
    <row r="578" spans="1:8" hidden="1" x14ac:dyDescent="0.25">
      <c r="A578" s="13"/>
      <c r="B578" s="81" t="s">
        <v>1920</v>
      </c>
      <c r="C578" s="13" t="s">
        <v>9</v>
      </c>
      <c r="D578" s="136"/>
      <c r="E578" s="136"/>
      <c r="F578" s="136"/>
      <c r="G578" s="136"/>
      <c r="H578" s="206"/>
    </row>
    <row r="579" spans="1:8" hidden="1" x14ac:dyDescent="0.25">
      <c r="A579" s="257" t="s">
        <v>1040</v>
      </c>
      <c r="B579" s="257"/>
      <c r="C579" s="257"/>
      <c r="D579" s="257"/>
      <c r="E579" s="257"/>
      <c r="F579" s="257"/>
      <c r="G579" s="8"/>
      <c r="H579" s="8"/>
    </row>
    <row r="580" spans="1:8" ht="30" hidden="1" x14ac:dyDescent="0.25">
      <c r="A580" s="10" t="s">
        <v>1042</v>
      </c>
      <c r="B580" s="34" t="s">
        <v>1041</v>
      </c>
      <c r="C580" s="8"/>
      <c r="D580" s="9"/>
      <c r="E580" s="9"/>
      <c r="F580" s="9"/>
      <c r="G580" s="8"/>
      <c r="H580" s="8"/>
    </row>
    <row r="581" spans="1:8" ht="60" hidden="1" x14ac:dyDescent="0.25">
      <c r="A581" s="13" t="s">
        <v>1046</v>
      </c>
      <c r="B581" s="81" t="s">
        <v>1544</v>
      </c>
      <c r="C581" s="13" t="s">
        <v>9</v>
      </c>
      <c r="D581" s="136"/>
      <c r="E581" s="136"/>
      <c r="F581" s="136"/>
      <c r="G581" s="8"/>
      <c r="H581" s="8"/>
    </row>
    <row r="582" spans="1:8" ht="75" hidden="1" x14ac:dyDescent="0.25">
      <c r="A582" s="13" t="s">
        <v>1047</v>
      </c>
      <c r="B582" s="96" t="s">
        <v>1720</v>
      </c>
      <c r="C582" s="13" t="s">
        <v>9</v>
      </c>
      <c r="D582" s="136" t="str">
        <f>IF(ISERR('Дополнительное (взрослых)'!E13),"-",'Дополнительное (взрослых)'!E13)</f>
        <v>-</v>
      </c>
      <c r="E582" s="136" t="str">
        <f>IF(ISERR('Дополнительное (взрослых)'!F13),"-",'Дополнительное (взрослых)'!F13)</f>
        <v>-</v>
      </c>
      <c r="F582" s="136" t="str">
        <f>IF(ISERR('Дополнительное (взрослых)'!G13),"-",'Дополнительное (взрослых)'!G13)</f>
        <v>-</v>
      </c>
      <c r="G582" s="8"/>
      <c r="H582" s="8"/>
    </row>
    <row r="583" spans="1:8" ht="45" hidden="1" x14ac:dyDescent="0.25">
      <c r="A583" s="90" t="s">
        <v>1057</v>
      </c>
      <c r="B583" s="91" t="s">
        <v>1058</v>
      </c>
      <c r="C583" s="90" t="s">
        <v>9</v>
      </c>
      <c r="D583" s="82">
        <f>IF(ISERR('Дополнительное (взрослых)'!E22),"-",'Дополнительное (взрослых)'!E22)</f>
        <v>18.897240602760178</v>
      </c>
      <c r="E583" s="82">
        <f>IF(ISERR('Дополнительное (взрослых)'!F22),"-",'Дополнительное (взрослых)'!F22)</f>
        <v>18.897240602760178</v>
      </c>
      <c r="F583" s="82" t="str">
        <f>IF(ISERR('Дополнительное (взрослых)'!G22),"-",'Дополнительное (взрослых)'!G22)</f>
        <v>-</v>
      </c>
      <c r="G583" s="8"/>
      <c r="H583" s="8"/>
    </row>
    <row r="584" spans="1:8" ht="30" hidden="1" x14ac:dyDescent="0.25">
      <c r="A584" s="10" t="s">
        <v>1063</v>
      </c>
      <c r="B584" s="34" t="s">
        <v>1064</v>
      </c>
      <c r="C584" s="6"/>
      <c r="D584" s="9"/>
      <c r="E584" s="9"/>
      <c r="F584" s="9"/>
      <c r="G584" s="8"/>
      <c r="H584" s="8"/>
    </row>
    <row r="585" spans="1:8" ht="60" hidden="1" x14ac:dyDescent="0.25">
      <c r="A585" s="90" t="s">
        <v>1066</v>
      </c>
      <c r="B585" s="91" t="s">
        <v>1065</v>
      </c>
      <c r="C585" s="90" t="s">
        <v>9</v>
      </c>
      <c r="D585" s="82">
        <f>IF(ISERR('Дополнительное (взрослых)'!E26),"-",'Дополнительное (взрослых)'!E26)</f>
        <v>3.3354544928638132</v>
      </c>
      <c r="E585" s="82">
        <f>IF(ISERR('Дополнительное (взрослых)'!F26),"-",'Дополнительное (взрослых)'!F26)</f>
        <v>3.3354544928638132</v>
      </c>
      <c r="F585" s="82" t="str">
        <f>IF(ISERR('Дополнительное (взрослых)'!G26),"-",'Дополнительное (взрослых)'!G26)</f>
        <v>-</v>
      </c>
      <c r="G585" s="8"/>
      <c r="H585" s="8"/>
    </row>
    <row r="586" spans="1:8" ht="45" hidden="1" x14ac:dyDescent="0.25">
      <c r="A586" s="10" t="s">
        <v>1070</v>
      </c>
      <c r="B586" s="34" t="s">
        <v>1071</v>
      </c>
      <c r="C586" s="8"/>
      <c r="D586" s="9"/>
      <c r="E586" s="9"/>
      <c r="F586" s="9"/>
      <c r="G586" s="8"/>
      <c r="H586" s="8"/>
    </row>
    <row r="587" spans="1:8" ht="75" hidden="1" x14ac:dyDescent="0.25">
      <c r="A587" s="13" t="s">
        <v>1072</v>
      </c>
      <c r="B587" s="81" t="s">
        <v>1073</v>
      </c>
      <c r="C587" s="13"/>
      <c r="D587" s="136"/>
      <c r="E587" s="136"/>
      <c r="F587" s="136"/>
      <c r="G587" s="8"/>
      <c r="H587" s="8"/>
    </row>
    <row r="588" spans="1:8" hidden="1" x14ac:dyDescent="0.25">
      <c r="A588" s="13"/>
      <c r="B588" s="81" t="s">
        <v>1545</v>
      </c>
      <c r="C588" s="13" t="s">
        <v>9</v>
      </c>
      <c r="D588" s="136"/>
      <c r="E588" s="136"/>
      <c r="F588" s="136"/>
      <c r="G588" s="8"/>
      <c r="H588" s="8"/>
    </row>
    <row r="589" spans="1:8" hidden="1" x14ac:dyDescent="0.25">
      <c r="A589" s="13"/>
      <c r="B589" s="81" t="s">
        <v>1546</v>
      </c>
      <c r="C589" s="13" t="s">
        <v>9</v>
      </c>
      <c r="D589" s="136"/>
      <c r="E589" s="136"/>
      <c r="F589" s="136"/>
      <c r="G589" s="8"/>
      <c r="H589" s="8"/>
    </row>
    <row r="590" spans="1:8" ht="60" hidden="1" x14ac:dyDescent="0.25">
      <c r="A590" s="122" t="s">
        <v>1077</v>
      </c>
      <c r="B590" s="123" t="s">
        <v>1078</v>
      </c>
      <c r="C590" s="13"/>
      <c r="D590" s="136"/>
      <c r="E590" s="136"/>
      <c r="F590" s="136"/>
      <c r="G590" s="8"/>
      <c r="H590" s="8"/>
    </row>
    <row r="591" spans="1:8" ht="60" hidden="1" x14ac:dyDescent="0.25">
      <c r="A591" s="13" t="s">
        <v>1080</v>
      </c>
      <c r="B591" s="81" t="s">
        <v>1547</v>
      </c>
      <c r="C591" s="13" t="s">
        <v>9</v>
      </c>
      <c r="D591" s="136"/>
      <c r="E591" s="136"/>
      <c r="F591" s="136"/>
      <c r="G591" s="8"/>
      <c r="H591" s="8"/>
    </row>
    <row r="592" spans="1:8" ht="45" hidden="1" x14ac:dyDescent="0.25">
      <c r="A592" s="13" t="s">
        <v>1085</v>
      </c>
      <c r="B592" s="81" t="s">
        <v>1084</v>
      </c>
      <c r="C592" s="13"/>
      <c r="D592" s="136"/>
      <c r="E592" s="136"/>
      <c r="F592" s="136"/>
      <c r="G592" s="8"/>
      <c r="H592" s="8"/>
    </row>
    <row r="593" spans="1:8" hidden="1" x14ac:dyDescent="0.25">
      <c r="A593" s="13"/>
      <c r="B593" s="81" t="s">
        <v>1548</v>
      </c>
      <c r="C593" s="13" t="s">
        <v>1323</v>
      </c>
      <c r="D593" s="136"/>
      <c r="E593" s="136"/>
      <c r="F593" s="136"/>
      <c r="G593" s="8"/>
      <c r="H593" s="8"/>
    </row>
    <row r="594" spans="1:8" hidden="1" x14ac:dyDescent="0.25">
      <c r="A594" s="13"/>
      <c r="B594" s="81" t="s">
        <v>1549</v>
      </c>
      <c r="C594" s="13" t="s">
        <v>1323</v>
      </c>
      <c r="D594" s="136"/>
      <c r="E594" s="136"/>
      <c r="F594" s="136"/>
      <c r="G594" s="8"/>
      <c r="H594" s="8"/>
    </row>
    <row r="595" spans="1:8" ht="60" hidden="1" x14ac:dyDescent="0.25">
      <c r="A595" s="122" t="s">
        <v>1089</v>
      </c>
      <c r="B595" s="123" t="s">
        <v>1090</v>
      </c>
      <c r="C595" s="108"/>
      <c r="D595" s="136"/>
      <c r="E595" s="136"/>
      <c r="F595" s="136"/>
      <c r="G595" s="8"/>
      <c r="H595" s="8"/>
    </row>
    <row r="596" spans="1:8" ht="75" hidden="1" x14ac:dyDescent="0.25">
      <c r="A596" s="13" t="s">
        <v>1092</v>
      </c>
      <c r="B596" s="81" t="s">
        <v>1091</v>
      </c>
      <c r="C596" s="13"/>
      <c r="D596" s="136"/>
      <c r="E596" s="136"/>
      <c r="F596" s="136"/>
      <c r="G596" s="8"/>
      <c r="H596" s="8"/>
    </row>
    <row r="597" spans="1:8" hidden="1" x14ac:dyDescent="0.25">
      <c r="A597" s="13"/>
      <c r="B597" s="81" t="s">
        <v>1550</v>
      </c>
      <c r="C597" s="13" t="s">
        <v>9</v>
      </c>
      <c r="D597" s="136"/>
      <c r="E597" s="136"/>
      <c r="F597" s="136"/>
      <c r="G597" s="8"/>
      <c r="H597" s="8"/>
    </row>
    <row r="598" spans="1:8" hidden="1" x14ac:dyDescent="0.25">
      <c r="A598" s="13"/>
      <c r="B598" s="81" t="s">
        <v>1551</v>
      </c>
      <c r="C598" s="13" t="s">
        <v>9</v>
      </c>
      <c r="D598" s="136"/>
      <c r="E598" s="136"/>
      <c r="F598" s="136"/>
      <c r="G598" s="8"/>
      <c r="H598" s="8"/>
    </row>
    <row r="599" spans="1:8" hidden="1" x14ac:dyDescent="0.25">
      <c r="A599" s="13"/>
      <c r="B599" s="81" t="s">
        <v>1552</v>
      </c>
      <c r="C599" s="13" t="s">
        <v>9</v>
      </c>
      <c r="D599" s="136"/>
      <c r="E599" s="136"/>
      <c r="F599" s="136"/>
      <c r="G599" s="8"/>
      <c r="H599" s="8"/>
    </row>
    <row r="600" spans="1:8" ht="30" hidden="1" x14ac:dyDescent="0.25">
      <c r="A600" s="122" t="s">
        <v>1100</v>
      </c>
      <c r="B600" s="123" t="s">
        <v>1101</v>
      </c>
      <c r="C600" s="108"/>
      <c r="D600" s="136"/>
      <c r="E600" s="136"/>
      <c r="F600" s="136"/>
      <c r="G600" s="8"/>
      <c r="H600" s="8"/>
    </row>
    <row r="601" spans="1:8" ht="45" hidden="1" x14ac:dyDescent="0.25">
      <c r="A601" s="13" t="s">
        <v>1103</v>
      </c>
      <c r="B601" s="81" t="s">
        <v>1553</v>
      </c>
      <c r="C601" s="13" t="s">
        <v>9</v>
      </c>
      <c r="D601" s="136"/>
      <c r="E601" s="136"/>
      <c r="F601" s="136"/>
      <c r="G601" s="8"/>
      <c r="H601" s="8"/>
    </row>
    <row r="602" spans="1:8" ht="45" hidden="1" x14ac:dyDescent="0.25">
      <c r="A602" s="122" t="s">
        <v>1106</v>
      </c>
      <c r="B602" s="123" t="s">
        <v>1107</v>
      </c>
      <c r="C602" s="108"/>
      <c r="D602" s="136"/>
      <c r="E602" s="136"/>
      <c r="F602" s="136"/>
      <c r="G602" s="8"/>
      <c r="H602" s="8"/>
    </row>
    <row r="603" spans="1:8" ht="45" hidden="1" x14ac:dyDescent="0.25">
      <c r="A603" s="13" t="s">
        <v>1109</v>
      </c>
      <c r="B603" s="81" t="s">
        <v>1554</v>
      </c>
      <c r="C603" s="13" t="s">
        <v>9</v>
      </c>
      <c r="D603" s="136"/>
      <c r="E603" s="136"/>
      <c r="F603" s="136"/>
      <c r="G603" s="8"/>
      <c r="H603" s="8"/>
    </row>
    <row r="604" spans="1:8" ht="45" hidden="1" x14ac:dyDescent="0.25">
      <c r="A604" s="122" t="s">
        <v>1112</v>
      </c>
      <c r="B604" s="123" t="s">
        <v>1113</v>
      </c>
      <c r="C604" s="108"/>
      <c r="D604" s="136"/>
      <c r="E604" s="136"/>
      <c r="F604" s="136"/>
      <c r="G604" s="8"/>
      <c r="H604" s="8"/>
    </row>
    <row r="605" spans="1:8" ht="45" hidden="1" x14ac:dyDescent="0.25">
      <c r="A605" s="13" t="s">
        <v>1114</v>
      </c>
      <c r="B605" s="81" t="s">
        <v>1357</v>
      </c>
      <c r="C605" s="13"/>
      <c r="D605" s="136"/>
      <c r="E605" s="136"/>
      <c r="F605" s="136"/>
      <c r="G605" s="8"/>
      <c r="H605" s="8"/>
    </row>
    <row r="606" spans="1:8" hidden="1" x14ac:dyDescent="0.25">
      <c r="A606" s="108"/>
      <c r="B606" s="81" t="s">
        <v>1555</v>
      </c>
      <c r="C606" s="13" t="s">
        <v>9</v>
      </c>
      <c r="D606" s="136"/>
      <c r="E606" s="136"/>
      <c r="F606" s="136"/>
      <c r="G606" s="8"/>
      <c r="H606" s="8"/>
    </row>
    <row r="607" spans="1:8" hidden="1" x14ac:dyDescent="0.25">
      <c r="A607" s="108"/>
      <c r="B607" s="81" t="s">
        <v>1556</v>
      </c>
      <c r="C607" s="13" t="s">
        <v>9</v>
      </c>
      <c r="D607" s="136"/>
      <c r="E607" s="136"/>
      <c r="F607" s="136"/>
      <c r="G607" s="8"/>
      <c r="H607" s="8"/>
    </row>
    <row r="608" spans="1:8" ht="30" hidden="1" x14ac:dyDescent="0.25">
      <c r="A608" s="122" t="s">
        <v>1119</v>
      </c>
      <c r="B608" s="123" t="s">
        <v>1120</v>
      </c>
      <c r="C608" s="108"/>
      <c r="D608" s="136"/>
      <c r="E608" s="136"/>
      <c r="F608" s="136"/>
      <c r="G608" s="8"/>
      <c r="H608" s="8"/>
    </row>
    <row r="609" spans="1:8" ht="60" hidden="1" x14ac:dyDescent="0.25">
      <c r="A609" s="13" t="s">
        <v>1122</v>
      </c>
      <c r="B609" s="81" t="s">
        <v>1557</v>
      </c>
      <c r="C609" s="13" t="s">
        <v>9</v>
      </c>
      <c r="D609" s="136"/>
      <c r="E609" s="136"/>
      <c r="F609" s="136"/>
      <c r="G609" s="8"/>
      <c r="H609" s="8"/>
    </row>
    <row r="610" spans="1:8" hidden="1" x14ac:dyDescent="0.25">
      <c r="A610" s="257" t="s">
        <v>1125</v>
      </c>
      <c r="B610" s="257"/>
      <c r="C610" s="257"/>
      <c r="D610" s="257"/>
      <c r="E610" s="257"/>
      <c r="F610" s="257"/>
      <c r="G610" s="8"/>
      <c r="H610" s="8"/>
    </row>
    <row r="611" spans="1:8" hidden="1" x14ac:dyDescent="0.25">
      <c r="A611" s="257" t="s">
        <v>1126</v>
      </c>
      <c r="B611" s="257"/>
      <c r="C611" s="257"/>
      <c r="D611" s="257"/>
      <c r="E611" s="257"/>
      <c r="F611" s="257"/>
      <c r="G611" s="8"/>
      <c r="H611" s="8"/>
    </row>
    <row r="612" spans="1:8" ht="30" hidden="1" x14ac:dyDescent="0.25">
      <c r="A612" s="10" t="s">
        <v>1127</v>
      </c>
      <c r="B612" s="34" t="s">
        <v>1200</v>
      </c>
      <c r="C612" s="8"/>
      <c r="D612" s="9"/>
      <c r="E612" s="9"/>
      <c r="F612" s="9"/>
      <c r="G612" s="8"/>
      <c r="H612" s="8"/>
    </row>
    <row r="613" spans="1:8" ht="75" hidden="1" x14ac:dyDescent="0.25">
      <c r="A613" s="90" t="s">
        <v>1133</v>
      </c>
      <c r="B613" s="91" t="s">
        <v>1128</v>
      </c>
      <c r="C613" s="90" t="s">
        <v>1358</v>
      </c>
      <c r="D613" s="82">
        <f>IF(ISERR('Профессиональное обучение'!E10),"-",'Профессиональное обучение'!E10)</f>
        <v>7.5650000000000004</v>
      </c>
      <c r="E613" s="82">
        <f>IF(ISERR('Профессиональное обучение'!F10),"-",'Профессиональное обучение'!F10)</f>
        <v>10.718</v>
      </c>
      <c r="F613" s="82">
        <f>IF(ISERR('Профессиональное обучение'!G10),"-",'Профессиональное обучение'!G10)</f>
        <v>0</v>
      </c>
      <c r="G613" s="8"/>
      <c r="H613" s="8"/>
    </row>
    <row r="614" spans="1:8" ht="60" hidden="1" x14ac:dyDescent="0.25">
      <c r="A614" s="90" t="s">
        <v>1134</v>
      </c>
      <c r="B614" s="91" t="s">
        <v>1132</v>
      </c>
      <c r="C614" s="90"/>
      <c r="D614" s="92"/>
      <c r="E614" s="92"/>
      <c r="F614" s="92"/>
      <c r="G614" s="8"/>
      <c r="H614" s="8"/>
    </row>
    <row r="615" spans="1:8" hidden="1" x14ac:dyDescent="0.25">
      <c r="A615" s="90"/>
      <c r="B615" s="91" t="s">
        <v>209</v>
      </c>
      <c r="C615" s="90" t="s">
        <v>1358</v>
      </c>
      <c r="D615" s="82">
        <f>IF(ISERR('Профессиональное обучение'!E13),"-",'Профессиональное обучение'!E13)</f>
        <v>62.401000000000003</v>
      </c>
      <c r="E615" s="82">
        <f>IF(ISERR('Профессиональное обучение'!F13),"-",'Профессиональное обучение'!F13)</f>
        <v>62.401000000000003</v>
      </c>
      <c r="F615" s="82">
        <f>IF(ISERR('Профессиональное обучение'!G13),"-",'Профессиональное обучение'!G13)</f>
        <v>0</v>
      </c>
      <c r="G615" s="8"/>
      <c r="H615" s="8"/>
    </row>
    <row r="616" spans="1:8" ht="30" hidden="1" x14ac:dyDescent="0.25">
      <c r="A616" s="90"/>
      <c r="B616" s="91" t="s">
        <v>1359</v>
      </c>
      <c r="C616" s="90" t="s">
        <v>1358</v>
      </c>
      <c r="D616" s="82">
        <f>IF(ISERR('Профессиональное обучение'!E14),"-",'Профессиональное обучение'!E14)</f>
        <v>15.874000000000001</v>
      </c>
      <c r="E616" s="82">
        <f>IF(ISERR('Профессиональное обучение'!F14),"-",'Профессиональное обучение'!F14)</f>
        <v>15.874000000000001</v>
      </c>
      <c r="F616" s="82">
        <f>IF(ISERR('Профессиональное обучение'!G14),"-",'Профессиональное обучение'!G14)</f>
        <v>0</v>
      </c>
      <c r="G616" s="8"/>
      <c r="H616" s="8"/>
    </row>
    <row r="617" spans="1:8" hidden="1" x14ac:dyDescent="0.25">
      <c r="A617" s="96"/>
      <c r="B617" s="91" t="s">
        <v>1360</v>
      </c>
      <c r="C617" s="90" t="s">
        <v>1358</v>
      </c>
      <c r="D617" s="82">
        <f>IF(ISERR('Профессиональное обучение'!E15),"-",'Профессиональное обучение'!E15)</f>
        <v>10.478999999999999</v>
      </c>
      <c r="E617" s="82">
        <f>IF(ISERR('Профессиональное обучение'!F15),"-",'Профессиональное обучение'!F15)</f>
        <v>10.478999999999999</v>
      </c>
      <c r="F617" s="82">
        <f>IF(ISERR('Профессиональное обучение'!G15),"-",'Профессиональное обучение'!G15)</f>
        <v>0</v>
      </c>
      <c r="G617" s="8"/>
      <c r="H617" s="8"/>
    </row>
    <row r="618" spans="1:8" hidden="1" x14ac:dyDescent="0.25">
      <c r="A618" s="96"/>
      <c r="B618" s="91" t="s">
        <v>1361</v>
      </c>
      <c r="C618" s="90" t="s">
        <v>1358</v>
      </c>
      <c r="D618" s="82">
        <f>IF(ISERR('Профессиональное обучение'!E16),"-",'Профессиональное обучение'!E16)</f>
        <v>37.991</v>
      </c>
      <c r="E618" s="82">
        <f>IF(ISERR('Профессиональное обучение'!F16),"-",'Профессиональное обучение'!F16)</f>
        <v>37.991</v>
      </c>
      <c r="F618" s="82">
        <f>IF(ISERR('Профессиональное обучение'!G16),"-",'Профессиональное обучение'!G16)</f>
        <v>0</v>
      </c>
      <c r="G618" s="8"/>
      <c r="H618" s="8"/>
    </row>
    <row r="619" spans="1:8" ht="45" hidden="1" x14ac:dyDescent="0.25">
      <c r="A619" s="90" t="s">
        <v>1142</v>
      </c>
      <c r="B619" s="91" t="s">
        <v>1139</v>
      </c>
      <c r="C619" s="90" t="s">
        <v>9</v>
      </c>
      <c r="D619" s="82">
        <f>IF(ISERR('Профессиональное обучение'!E17),"-",'Профессиональное обучение'!E17)</f>
        <v>9.7452683888237299</v>
      </c>
      <c r="E619" s="82">
        <f>IF(ISERR('Профессиональное обучение'!F17),"-",'Профессиональное обучение'!F17)</f>
        <v>9.7452683888237299</v>
      </c>
      <c r="F619" s="82" t="str">
        <f>IF(ISERR('Профессиональное обучение'!G17),"-",'Профессиональное обучение'!G17)</f>
        <v>-</v>
      </c>
      <c r="G619" s="8"/>
      <c r="H619" s="8"/>
    </row>
    <row r="620" spans="1:8" ht="30" hidden="1" x14ac:dyDescent="0.25">
      <c r="A620" s="10" t="s">
        <v>1143</v>
      </c>
      <c r="B620" s="34" t="s">
        <v>1144</v>
      </c>
      <c r="C620" s="6"/>
      <c r="D620" s="9"/>
      <c r="E620" s="9"/>
      <c r="F620" s="9"/>
      <c r="G620" s="8"/>
      <c r="H620" s="8"/>
    </row>
    <row r="621" spans="1:8" ht="60" hidden="1" x14ac:dyDescent="0.25">
      <c r="A621" s="90" t="s">
        <v>1146</v>
      </c>
      <c r="B621" s="91" t="s">
        <v>1145</v>
      </c>
      <c r="C621" s="90" t="s">
        <v>9</v>
      </c>
      <c r="D621" s="82">
        <f>IF(ISERR('Профессиональное обучение'!E21),"-",'Профессиональное обучение'!E21)</f>
        <v>40.691553101989207</v>
      </c>
      <c r="E621" s="82">
        <f>IF(ISERR('Профессиональное обучение'!F21),"-",'Профессиональное обучение'!F21)</f>
        <v>40.691553101989207</v>
      </c>
      <c r="F621" s="82" t="str">
        <f>IF(ISERR('Профессиональное обучение'!G21),"-",'Профессиональное обучение'!G21)</f>
        <v>-</v>
      </c>
      <c r="G621" s="8"/>
      <c r="H621" s="8"/>
    </row>
    <row r="622" spans="1:8" ht="45" hidden="1" x14ac:dyDescent="0.25">
      <c r="A622" s="122" t="s">
        <v>1150</v>
      </c>
      <c r="B622" s="123" t="s">
        <v>1151</v>
      </c>
      <c r="C622" s="108"/>
      <c r="D622" s="136"/>
      <c r="E622" s="136"/>
      <c r="F622" s="136"/>
      <c r="G622" s="8"/>
      <c r="H622" s="8"/>
    </row>
    <row r="623" spans="1:8" ht="75" hidden="1" x14ac:dyDescent="0.25">
      <c r="A623" s="13" t="s">
        <v>1153</v>
      </c>
      <c r="B623" s="81" t="s">
        <v>1558</v>
      </c>
      <c r="C623" s="13" t="s">
        <v>9</v>
      </c>
      <c r="D623" s="136"/>
      <c r="E623" s="136"/>
      <c r="F623" s="136"/>
      <c r="G623" s="8"/>
      <c r="H623" s="8"/>
    </row>
    <row r="624" spans="1:8" ht="45" hidden="1" x14ac:dyDescent="0.25">
      <c r="A624" s="122" t="s">
        <v>1156</v>
      </c>
      <c r="B624" s="123" t="s">
        <v>1157</v>
      </c>
      <c r="C624" s="13"/>
      <c r="D624" s="136"/>
      <c r="E624" s="136"/>
      <c r="F624" s="136"/>
      <c r="G624" s="8"/>
      <c r="H624" s="8"/>
    </row>
    <row r="625" spans="1:8" ht="60" hidden="1" x14ac:dyDescent="0.25">
      <c r="A625" s="13" t="s">
        <v>1159</v>
      </c>
      <c r="B625" s="81" t="s">
        <v>1559</v>
      </c>
      <c r="C625" s="13" t="s">
        <v>9</v>
      </c>
      <c r="D625" s="136"/>
      <c r="E625" s="136"/>
      <c r="F625" s="136"/>
      <c r="G625" s="8"/>
      <c r="H625" s="8"/>
    </row>
    <row r="626" spans="1:8" ht="30" hidden="1" x14ac:dyDescent="0.25">
      <c r="A626" s="122" t="s">
        <v>1162</v>
      </c>
      <c r="B626" s="123" t="s">
        <v>1163</v>
      </c>
      <c r="C626" s="108"/>
      <c r="D626" s="136"/>
      <c r="E626" s="136"/>
      <c r="F626" s="136"/>
      <c r="G626" s="8"/>
      <c r="H626" s="8"/>
    </row>
    <row r="627" spans="1:8" ht="60" hidden="1" x14ac:dyDescent="0.25">
      <c r="A627" s="93" t="s">
        <v>1164</v>
      </c>
      <c r="B627" s="137" t="s">
        <v>1165</v>
      </c>
      <c r="C627" s="93" t="s">
        <v>9</v>
      </c>
      <c r="D627" s="130" t="str">
        <f>IF(ISERR('Профессиональное обучение'!E33),"-",'Профессиональное обучение'!E33)</f>
        <v>-</v>
      </c>
      <c r="E627" s="130" t="str">
        <f>IF(ISERR('Профессиональное обучение'!F33),"-",'Профессиональное обучение'!F33)</f>
        <v>-</v>
      </c>
      <c r="F627" s="130" t="str">
        <f>IF(ISERR('Профессиональное обучение'!G33),"-",'Профессиональное обучение'!G33)</f>
        <v>-</v>
      </c>
      <c r="G627" s="8"/>
      <c r="H627" s="8"/>
    </row>
    <row r="628" spans="1:8" ht="30" hidden="1" x14ac:dyDescent="0.25">
      <c r="A628" s="122" t="s">
        <v>1172</v>
      </c>
      <c r="B628" s="123" t="s">
        <v>1171</v>
      </c>
      <c r="C628" s="108"/>
      <c r="D628" s="136"/>
      <c r="E628" s="136"/>
      <c r="F628" s="136"/>
      <c r="G628" s="8"/>
      <c r="H628" s="8"/>
    </row>
    <row r="629" spans="1:8" ht="60" hidden="1" x14ac:dyDescent="0.25">
      <c r="A629" s="13" t="s">
        <v>1174</v>
      </c>
      <c r="B629" s="81" t="s">
        <v>1560</v>
      </c>
      <c r="C629" s="13" t="s">
        <v>9</v>
      </c>
      <c r="D629" s="136"/>
      <c r="E629" s="136"/>
      <c r="F629" s="136"/>
      <c r="G629" s="8"/>
      <c r="H629" s="8"/>
    </row>
    <row r="630" spans="1:8" ht="60" hidden="1" x14ac:dyDescent="0.25">
      <c r="A630" s="122" t="s">
        <v>1178</v>
      </c>
      <c r="B630" s="123" t="s">
        <v>1177</v>
      </c>
      <c r="C630" s="108"/>
      <c r="D630" s="136"/>
      <c r="E630" s="136"/>
      <c r="F630" s="136"/>
      <c r="G630" s="8"/>
      <c r="H630" s="8"/>
    </row>
    <row r="631" spans="1:8" ht="30" hidden="1" x14ac:dyDescent="0.25">
      <c r="A631" s="13" t="s">
        <v>1180</v>
      </c>
      <c r="B631" s="81" t="s">
        <v>1195</v>
      </c>
      <c r="C631" s="13"/>
      <c r="D631" s="136"/>
      <c r="E631" s="136"/>
      <c r="F631" s="136"/>
      <c r="G631" s="8"/>
      <c r="H631" s="8"/>
    </row>
    <row r="632" spans="1:8" hidden="1" x14ac:dyDescent="0.25">
      <c r="A632" s="13"/>
      <c r="B632" s="81" t="s">
        <v>1561</v>
      </c>
      <c r="C632" s="13" t="s">
        <v>1323</v>
      </c>
      <c r="D632" s="136"/>
      <c r="E632" s="136"/>
      <c r="F632" s="136"/>
      <c r="G632" s="8"/>
      <c r="H632" s="8"/>
    </row>
    <row r="633" spans="1:8" hidden="1" x14ac:dyDescent="0.25">
      <c r="A633" s="13"/>
      <c r="B633" s="81" t="s">
        <v>1551</v>
      </c>
      <c r="C633" s="13" t="s">
        <v>1323</v>
      </c>
      <c r="D633" s="136"/>
      <c r="E633" s="136"/>
      <c r="F633" s="136"/>
      <c r="G633" s="8"/>
      <c r="H633" s="8"/>
    </row>
    <row r="634" spans="1:8" hidden="1" x14ac:dyDescent="0.25">
      <c r="A634" s="13"/>
      <c r="B634" s="81" t="s">
        <v>1562</v>
      </c>
      <c r="C634" s="13" t="s">
        <v>1323</v>
      </c>
      <c r="D634" s="136"/>
      <c r="E634" s="136"/>
      <c r="F634" s="136"/>
      <c r="G634" s="8"/>
      <c r="H634" s="8"/>
    </row>
    <row r="635" spans="1:8" hidden="1" x14ac:dyDescent="0.25">
      <c r="A635" s="13"/>
      <c r="B635" s="81" t="s">
        <v>1563</v>
      </c>
      <c r="C635" s="13" t="s">
        <v>1323</v>
      </c>
      <c r="D635" s="136"/>
      <c r="E635" s="136"/>
      <c r="F635" s="136"/>
      <c r="G635" s="8"/>
      <c r="H635" s="8"/>
    </row>
    <row r="636" spans="1:8" hidden="1" x14ac:dyDescent="0.25">
      <c r="A636" s="13"/>
      <c r="B636" s="81" t="s">
        <v>1550</v>
      </c>
      <c r="C636" s="13" t="s">
        <v>1323</v>
      </c>
      <c r="D636" s="136"/>
      <c r="E636" s="136"/>
      <c r="F636" s="136"/>
      <c r="G636" s="8"/>
      <c r="H636" s="8"/>
    </row>
    <row r="637" spans="1:8" hidden="1" x14ac:dyDescent="0.25">
      <c r="A637" s="13"/>
      <c r="B637" s="81" t="s">
        <v>1564</v>
      </c>
      <c r="C637" s="13" t="s">
        <v>1323</v>
      </c>
      <c r="D637" s="136"/>
      <c r="E637" s="136"/>
      <c r="F637" s="136"/>
      <c r="G637" s="8"/>
      <c r="H637" s="8"/>
    </row>
    <row r="638" spans="1:8" ht="45" hidden="1" x14ac:dyDescent="0.25">
      <c r="A638" s="122" t="s">
        <v>1182</v>
      </c>
      <c r="B638" s="123" t="s">
        <v>1181</v>
      </c>
      <c r="C638" s="108"/>
      <c r="D638" s="136"/>
      <c r="E638" s="136"/>
      <c r="F638" s="136"/>
      <c r="G638" s="8"/>
      <c r="H638" s="8"/>
    </row>
    <row r="639" spans="1:8" ht="60" hidden="1" x14ac:dyDescent="0.25">
      <c r="A639" s="13" t="s">
        <v>1184</v>
      </c>
      <c r="B639" s="81" t="s">
        <v>1183</v>
      </c>
      <c r="C639" s="13"/>
      <c r="D639" s="136"/>
      <c r="E639" s="136"/>
      <c r="F639" s="136"/>
      <c r="G639" s="8"/>
      <c r="H639" s="8"/>
    </row>
    <row r="640" spans="1:8" hidden="1" x14ac:dyDescent="0.25">
      <c r="A640" s="108"/>
      <c r="B640" s="81" t="s">
        <v>1565</v>
      </c>
      <c r="C640" s="13" t="s">
        <v>9</v>
      </c>
      <c r="D640" s="136"/>
      <c r="E640" s="136"/>
      <c r="F640" s="136"/>
      <c r="G640" s="8"/>
      <c r="H640" s="8"/>
    </row>
    <row r="641" spans="1:8" hidden="1" x14ac:dyDescent="0.25">
      <c r="A641" s="108"/>
      <c r="B641" s="81" t="s">
        <v>1566</v>
      </c>
      <c r="C641" s="13" t="s">
        <v>9</v>
      </c>
      <c r="D641" s="136"/>
      <c r="E641" s="136"/>
      <c r="F641" s="136"/>
      <c r="G641" s="8"/>
      <c r="H641" s="8"/>
    </row>
    <row r="642" spans="1:8" ht="30" hidden="1" x14ac:dyDescent="0.25">
      <c r="A642" s="122" t="s">
        <v>1189</v>
      </c>
      <c r="B642" s="123" t="s">
        <v>1190</v>
      </c>
      <c r="C642" s="108"/>
      <c r="D642" s="136"/>
      <c r="E642" s="136"/>
      <c r="F642" s="136"/>
      <c r="G642" s="8"/>
      <c r="H642" s="8"/>
    </row>
    <row r="643" spans="1:8" ht="75" hidden="1" x14ac:dyDescent="0.25">
      <c r="A643" s="13" t="s">
        <v>1192</v>
      </c>
      <c r="B643" s="81" t="s">
        <v>1567</v>
      </c>
      <c r="C643" s="13" t="s">
        <v>9</v>
      </c>
      <c r="D643" s="136"/>
      <c r="E643" s="136"/>
      <c r="F643" s="136"/>
      <c r="G643" s="8"/>
      <c r="H643" s="8"/>
    </row>
    <row r="644" spans="1:8" hidden="1" x14ac:dyDescent="0.25">
      <c r="A644" s="13"/>
      <c r="B644" s="81" t="s">
        <v>1921</v>
      </c>
      <c r="C644" s="13" t="s">
        <v>9</v>
      </c>
      <c r="D644" s="136"/>
      <c r="E644" s="136"/>
      <c r="F644" s="136"/>
      <c r="G644" s="136"/>
      <c r="H644" s="206"/>
    </row>
    <row r="645" spans="1:8" ht="60" hidden="1" x14ac:dyDescent="0.25">
      <c r="A645" s="13" t="s">
        <v>677</v>
      </c>
      <c r="B645" s="81" t="s">
        <v>1922</v>
      </c>
      <c r="C645" s="13" t="s">
        <v>9</v>
      </c>
      <c r="D645" s="136"/>
      <c r="E645" s="136"/>
      <c r="F645" s="136"/>
      <c r="G645" s="136"/>
      <c r="H645" s="206"/>
    </row>
    <row r="646" spans="1:8" hidden="1" x14ac:dyDescent="0.25">
      <c r="A646" s="13"/>
      <c r="B646" s="81" t="s">
        <v>1920</v>
      </c>
      <c r="C646" s="13" t="s">
        <v>9</v>
      </c>
      <c r="D646" s="136"/>
      <c r="E646" s="136"/>
      <c r="F646" s="136"/>
      <c r="G646" s="136"/>
      <c r="H646" s="206"/>
    </row>
    <row r="647" spans="1:8" hidden="1" x14ac:dyDescent="0.25">
      <c r="A647" s="257" t="s">
        <v>1040</v>
      </c>
      <c r="B647" s="257"/>
      <c r="C647" s="257"/>
      <c r="D647" s="257"/>
      <c r="E647" s="257"/>
      <c r="F647" s="257"/>
      <c r="G647" s="8"/>
      <c r="H647" s="8"/>
    </row>
    <row r="648" spans="1:8" ht="30" hidden="1" x14ac:dyDescent="0.25">
      <c r="A648" s="10" t="s">
        <v>1042</v>
      </c>
      <c r="B648" s="34" t="s">
        <v>1041</v>
      </c>
      <c r="C648" s="8"/>
      <c r="D648" s="9"/>
      <c r="E648" s="9"/>
      <c r="F648" s="9"/>
      <c r="G648" s="8"/>
      <c r="H648" s="8"/>
    </row>
    <row r="649" spans="1:8" ht="60" hidden="1" x14ac:dyDescent="0.25">
      <c r="A649" s="13" t="s">
        <v>1046</v>
      </c>
      <c r="B649" s="81" t="s">
        <v>1544</v>
      </c>
      <c r="C649" s="13" t="s">
        <v>9</v>
      </c>
      <c r="D649" s="136"/>
      <c r="E649" s="136"/>
      <c r="F649" s="136"/>
      <c r="G649" s="8"/>
      <c r="H649" s="8"/>
    </row>
    <row r="650" spans="1:8" ht="75" hidden="1" x14ac:dyDescent="0.25">
      <c r="A650" s="13" t="s">
        <v>1047</v>
      </c>
      <c r="B650" s="96" t="s">
        <v>1720</v>
      </c>
      <c r="C650" s="13" t="s">
        <v>9</v>
      </c>
      <c r="D650" s="136">
        <f>IF(ISERR('Дополнительное (взрослых)'!E81),"-",'Дополнительное (взрослых)'!E81)</f>
        <v>0</v>
      </c>
      <c r="E650" s="136">
        <f>IF(ISERR('Дополнительное (взрослых)'!F81),"-",'Дополнительное (взрослых)'!F81)</f>
        <v>0</v>
      </c>
      <c r="F650" s="136">
        <f>IF(ISERR('Дополнительное (взрослых)'!G81),"-",'Дополнительное (взрослых)'!G81)</f>
        <v>0</v>
      </c>
      <c r="G650" s="8"/>
      <c r="H650" s="8"/>
    </row>
    <row r="651" spans="1:8" ht="45" hidden="1" x14ac:dyDescent="0.25">
      <c r="A651" s="90" t="s">
        <v>1057</v>
      </c>
      <c r="B651" s="91" t="s">
        <v>1058</v>
      </c>
      <c r="C651" s="90" t="s">
        <v>9</v>
      </c>
      <c r="D651" s="82">
        <f>IF(ISERR('Дополнительное (взрослых)'!E90),"-",'Дополнительное (взрослых)'!E90)</f>
        <v>0</v>
      </c>
      <c r="E651" s="82">
        <f>IF(ISERR('Дополнительное (взрослых)'!F90),"-",'Дополнительное (взрослых)'!F90)</f>
        <v>0</v>
      </c>
      <c r="F651" s="82">
        <f>IF(ISERR('Дополнительное (взрослых)'!G90),"-",'Дополнительное (взрослых)'!G90)</f>
        <v>0</v>
      </c>
      <c r="G651" s="8"/>
      <c r="H651" s="8"/>
    </row>
    <row r="652" spans="1:8" ht="30" hidden="1" x14ac:dyDescent="0.25">
      <c r="A652" s="10" t="s">
        <v>1063</v>
      </c>
      <c r="B652" s="34" t="s">
        <v>1064</v>
      </c>
      <c r="C652" s="6"/>
      <c r="D652" s="9"/>
      <c r="E652" s="9"/>
      <c r="F652" s="9"/>
      <c r="G652" s="8"/>
      <c r="H652" s="8"/>
    </row>
    <row r="653" spans="1:8" ht="60" hidden="1" x14ac:dyDescent="0.25">
      <c r="A653" s="90" t="s">
        <v>1066</v>
      </c>
      <c r="B653" s="91" t="s">
        <v>1065</v>
      </c>
      <c r="C653" s="90" t="s">
        <v>9</v>
      </c>
      <c r="D653" s="82">
        <f>IF(ISERR('Дополнительное (взрослых)'!E94),"-",'Дополнительное (взрослых)'!E94)</f>
        <v>0</v>
      </c>
      <c r="E653" s="82">
        <f>IF(ISERR('Дополнительное (взрослых)'!F94),"-",'Дополнительное (взрослых)'!F94)</f>
        <v>0</v>
      </c>
      <c r="F653" s="82">
        <f>IF(ISERR('Дополнительное (взрослых)'!G94),"-",'Дополнительное (взрослых)'!G94)</f>
        <v>0</v>
      </c>
      <c r="G653" s="8"/>
      <c r="H653" s="8"/>
    </row>
    <row r="654" spans="1:8" ht="45" hidden="1" x14ac:dyDescent="0.25">
      <c r="A654" s="10" t="s">
        <v>1070</v>
      </c>
      <c r="B654" s="34" t="s">
        <v>1071</v>
      </c>
      <c r="C654" s="8"/>
      <c r="D654" s="9"/>
      <c r="E654" s="9"/>
      <c r="F654" s="9"/>
      <c r="G654" s="8"/>
      <c r="H654" s="8"/>
    </row>
    <row r="655" spans="1:8" ht="75" hidden="1" x14ac:dyDescent="0.25">
      <c r="A655" s="13" t="s">
        <v>1072</v>
      </c>
      <c r="B655" s="81" t="s">
        <v>1073</v>
      </c>
      <c r="C655" s="13"/>
      <c r="D655" s="136"/>
      <c r="E655" s="136"/>
      <c r="F655" s="136"/>
      <c r="G655" s="8"/>
      <c r="H655" s="8"/>
    </row>
    <row r="656" spans="1:8" hidden="1" x14ac:dyDescent="0.25">
      <c r="A656" s="13"/>
      <c r="B656" s="81" t="s">
        <v>1545</v>
      </c>
      <c r="C656" s="13" t="s">
        <v>9</v>
      </c>
      <c r="D656" s="136"/>
      <c r="E656" s="136"/>
      <c r="F656" s="136"/>
      <c r="G656" s="8"/>
      <c r="H656" s="8"/>
    </row>
    <row r="657" spans="1:8" hidden="1" x14ac:dyDescent="0.25">
      <c r="A657" s="13"/>
      <c r="B657" s="81" t="s">
        <v>1546</v>
      </c>
      <c r="C657" s="13" t="s">
        <v>9</v>
      </c>
      <c r="D657" s="136"/>
      <c r="E657" s="136"/>
      <c r="F657" s="136"/>
      <c r="G657" s="8"/>
      <c r="H657" s="8"/>
    </row>
    <row r="658" spans="1:8" ht="60" hidden="1" x14ac:dyDescent="0.25">
      <c r="A658" s="122" t="s">
        <v>1077</v>
      </c>
      <c r="B658" s="123" t="s">
        <v>1078</v>
      </c>
      <c r="C658" s="13"/>
      <c r="D658" s="136"/>
      <c r="E658" s="136"/>
      <c r="F658" s="136"/>
      <c r="G658" s="8"/>
      <c r="H658" s="8"/>
    </row>
    <row r="659" spans="1:8" ht="60" hidden="1" x14ac:dyDescent="0.25">
      <c r="A659" s="13" t="s">
        <v>1080</v>
      </c>
      <c r="B659" s="81" t="s">
        <v>1547</v>
      </c>
      <c r="C659" s="13" t="s">
        <v>9</v>
      </c>
      <c r="D659" s="136"/>
      <c r="E659" s="136"/>
      <c r="F659" s="136"/>
      <c r="G659" s="8"/>
      <c r="H659" s="8"/>
    </row>
    <row r="660" spans="1:8" ht="45" hidden="1" x14ac:dyDescent="0.25">
      <c r="A660" s="13" t="s">
        <v>1085</v>
      </c>
      <c r="B660" s="81" t="s">
        <v>1084</v>
      </c>
      <c r="C660" s="13"/>
      <c r="D660" s="136"/>
      <c r="E660" s="136"/>
      <c r="F660" s="136"/>
      <c r="G660" s="8"/>
      <c r="H660" s="8"/>
    </row>
    <row r="661" spans="1:8" hidden="1" x14ac:dyDescent="0.25">
      <c r="A661" s="13"/>
      <c r="B661" s="81" t="s">
        <v>1548</v>
      </c>
      <c r="C661" s="13" t="s">
        <v>1323</v>
      </c>
      <c r="D661" s="136"/>
      <c r="E661" s="136"/>
      <c r="F661" s="136"/>
      <c r="G661" s="8"/>
      <c r="H661" s="8"/>
    </row>
    <row r="662" spans="1:8" hidden="1" x14ac:dyDescent="0.25">
      <c r="A662" s="13"/>
      <c r="B662" s="81" t="s">
        <v>1549</v>
      </c>
      <c r="C662" s="13" t="s">
        <v>1323</v>
      </c>
      <c r="D662" s="136"/>
      <c r="E662" s="136"/>
      <c r="F662" s="136"/>
      <c r="G662" s="8"/>
      <c r="H662" s="8"/>
    </row>
    <row r="663" spans="1:8" ht="60" hidden="1" x14ac:dyDescent="0.25">
      <c r="A663" s="122" t="s">
        <v>1089</v>
      </c>
      <c r="B663" s="123" t="s">
        <v>1090</v>
      </c>
      <c r="C663" s="108"/>
      <c r="D663" s="136"/>
      <c r="E663" s="136"/>
      <c r="F663" s="136"/>
      <c r="G663" s="8"/>
      <c r="H663" s="8"/>
    </row>
    <row r="664" spans="1:8" ht="75" hidden="1" x14ac:dyDescent="0.25">
      <c r="A664" s="13" t="s">
        <v>1092</v>
      </c>
      <c r="B664" s="81" t="s">
        <v>1091</v>
      </c>
      <c r="C664" s="13"/>
      <c r="D664" s="136"/>
      <c r="E664" s="136"/>
      <c r="F664" s="136"/>
      <c r="G664" s="8"/>
      <c r="H664" s="8"/>
    </row>
    <row r="665" spans="1:8" hidden="1" x14ac:dyDescent="0.25">
      <c r="A665" s="13"/>
      <c r="B665" s="81" t="s">
        <v>1550</v>
      </c>
      <c r="C665" s="13" t="s">
        <v>9</v>
      </c>
      <c r="D665" s="136"/>
      <c r="E665" s="136"/>
      <c r="F665" s="136"/>
      <c r="G665" s="8"/>
      <c r="H665" s="8"/>
    </row>
    <row r="666" spans="1:8" hidden="1" x14ac:dyDescent="0.25">
      <c r="A666" s="13"/>
      <c r="B666" s="81" t="s">
        <v>1551</v>
      </c>
      <c r="C666" s="13" t="s">
        <v>9</v>
      </c>
      <c r="D666" s="136"/>
      <c r="E666" s="136"/>
      <c r="F666" s="136"/>
      <c r="G666" s="8"/>
      <c r="H666" s="8"/>
    </row>
    <row r="667" spans="1:8" hidden="1" x14ac:dyDescent="0.25">
      <c r="A667" s="13"/>
      <c r="B667" s="81" t="s">
        <v>1552</v>
      </c>
      <c r="C667" s="13" t="s">
        <v>9</v>
      </c>
      <c r="D667" s="136"/>
      <c r="E667" s="136"/>
      <c r="F667" s="136"/>
      <c r="G667" s="8"/>
      <c r="H667" s="8"/>
    </row>
    <row r="668" spans="1:8" ht="30" hidden="1" x14ac:dyDescent="0.25">
      <c r="A668" s="122" t="s">
        <v>1100</v>
      </c>
      <c r="B668" s="123" t="s">
        <v>1101</v>
      </c>
      <c r="C668" s="108"/>
      <c r="D668" s="136"/>
      <c r="E668" s="136"/>
      <c r="F668" s="136"/>
      <c r="G668" s="8"/>
      <c r="H668" s="8"/>
    </row>
    <row r="669" spans="1:8" ht="45" hidden="1" x14ac:dyDescent="0.25">
      <c r="A669" s="13" t="s">
        <v>1103</v>
      </c>
      <c r="B669" s="81" t="s">
        <v>1553</v>
      </c>
      <c r="C669" s="13" t="s">
        <v>9</v>
      </c>
      <c r="D669" s="136"/>
      <c r="E669" s="136"/>
      <c r="F669" s="136"/>
      <c r="G669" s="8"/>
      <c r="H669" s="8"/>
    </row>
    <row r="670" spans="1:8" ht="45" hidden="1" x14ac:dyDescent="0.25">
      <c r="A670" s="122" t="s">
        <v>1106</v>
      </c>
      <c r="B670" s="123" t="s">
        <v>1107</v>
      </c>
      <c r="C670" s="108"/>
      <c r="D670" s="136"/>
      <c r="E670" s="136"/>
      <c r="F670" s="136"/>
      <c r="G670" s="8"/>
      <c r="H670" s="8"/>
    </row>
    <row r="671" spans="1:8" ht="45" hidden="1" x14ac:dyDescent="0.25">
      <c r="A671" s="13" t="s">
        <v>1109</v>
      </c>
      <c r="B671" s="81" t="s">
        <v>1554</v>
      </c>
      <c r="C671" s="13" t="s">
        <v>9</v>
      </c>
      <c r="D671" s="136"/>
      <c r="E671" s="136"/>
      <c r="F671" s="136"/>
      <c r="G671" s="8"/>
      <c r="H671" s="8"/>
    </row>
    <row r="672" spans="1:8" ht="45" hidden="1" x14ac:dyDescent="0.25">
      <c r="A672" s="122" t="s">
        <v>1112</v>
      </c>
      <c r="B672" s="123" t="s">
        <v>1113</v>
      </c>
      <c r="C672" s="108"/>
      <c r="D672" s="136"/>
      <c r="E672" s="136"/>
      <c r="F672" s="136"/>
      <c r="G672" s="8"/>
      <c r="H672" s="8"/>
    </row>
    <row r="673" spans="1:8" ht="45" hidden="1" x14ac:dyDescent="0.25">
      <c r="A673" s="13" t="s">
        <v>1114</v>
      </c>
      <c r="B673" s="81" t="s">
        <v>1357</v>
      </c>
      <c r="C673" s="13"/>
      <c r="D673" s="136"/>
      <c r="E673" s="136"/>
      <c r="F673" s="136"/>
      <c r="G673" s="8"/>
      <c r="H673" s="8"/>
    </row>
    <row r="674" spans="1:8" hidden="1" x14ac:dyDescent="0.25">
      <c r="A674" s="108"/>
      <c r="B674" s="81" t="s">
        <v>1555</v>
      </c>
      <c r="C674" s="13" t="s">
        <v>9</v>
      </c>
      <c r="D674" s="136"/>
      <c r="E674" s="136"/>
      <c r="F674" s="136"/>
      <c r="G674" s="8"/>
      <c r="H674" s="8"/>
    </row>
    <row r="675" spans="1:8" hidden="1" x14ac:dyDescent="0.25">
      <c r="A675" s="108"/>
      <c r="B675" s="81" t="s">
        <v>1556</v>
      </c>
      <c r="C675" s="13" t="s">
        <v>9</v>
      </c>
      <c r="D675" s="136"/>
      <c r="E675" s="136"/>
      <c r="F675" s="136"/>
      <c r="G675" s="8"/>
      <c r="H675" s="8"/>
    </row>
    <row r="676" spans="1:8" ht="30" hidden="1" x14ac:dyDescent="0.25">
      <c r="A676" s="122" t="s">
        <v>1119</v>
      </c>
      <c r="B676" s="123" t="s">
        <v>1120</v>
      </c>
      <c r="C676" s="108"/>
      <c r="D676" s="136"/>
      <c r="E676" s="136"/>
      <c r="F676" s="136"/>
      <c r="G676" s="8"/>
      <c r="H676" s="8"/>
    </row>
    <row r="677" spans="1:8" ht="60" hidden="1" x14ac:dyDescent="0.25">
      <c r="A677" s="13" t="s">
        <v>1122</v>
      </c>
      <c r="B677" s="81" t="s">
        <v>1557</v>
      </c>
      <c r="C677" s="13" t="s">
        <v>9</v>
      </c>
      <c r="D677" s="136"/>
      <c r="E677" s="136"/>
      <c r="F677" s="136"/>
      <c r="G677" s="8"/>
      <c r="H677" s="8"/>
    </row>
    <row r="678" spans="1:8" hidden="1" x14ac:dyDescent="0.25">
      <c r="A678" s="257" t="s">
        <v>1125</v>
      </c>
      <c r="B678" s="257"/>
      <c r="C678" s="257"/>
      <c r="D678" s="257"/>
      <c r="E678" s="257"/>
      <c r="F678" s="257"/>
      <c r="G678" s="8"/>
      <c r="H678" s="8"/>
    </row>
    <row r="679" spans="1:8" hidden="1" x14ac:dyDescent="0.25">
      <c r="A679" s="257" t="s">
        <v>1126</v>
      </c>
      <c r="B679" s="257"/>
      <c r="C679" s="257"/>
      <c r="D679" s="257"/>
      <c r="E679" s="257"/>
      <c r="F679" s="257"/>
      <c r="G679" s="8"/>
      <c r="H679" s="8"/>
    </row>
    <row r="680" spans="1:8" ht="30" hidden="1" x14ac:dyDescent="0.25">
      <c r="A680" s="10" t="s">
        <v>1127</v>
      </c>
      <c r="B680" s="34" t="s">
        <v>1200</v>
      </c>
      <c r="C680" s="8"/>
      <c r="D680" s="9"/>
      <c r="E680" s="9"/>
      <c r="F680" s="9"/>
      <c r="G680" s="8"/>
      <c r="H680" s="8"/>
    </row>
    <row r="681" spans="1:8" ht="75" hidden="1" x14ac:dyDescent="0.25">
      <c r="A681" s="90" t="s">
        <v>1133</v>
      </c>
      <c r="B681" s="91" t="s">
        <v>1128</v>
      </c>
      <c r="C681" s="90" t="s">
        <v>1358</v>
      </c>
      <c r="D681" s="82">
        <f>IF(ISERR('Профессиональное обучение'!E78),"-",'Профессиональное обучение'!E78)</f>
        <v>0</v>
      </c>
      <c r="E681" s="82">
        <f>IF(ISERR('Профессиональное обучение'!F78),"-",'Профессиональное обучение'!F78)</f>
        <v>0</v>
      </c>
      <c r="F681" s="82">
        <f>IF(ISERR('Профессиональное обучение'!G78),"-",'Профессиональное обучение'!G78)</f>
        <v>0</v>
      </c>
      <c r="G681" s="8"/>
      <c r="H681" s="8"/>
    </row>
    <row r="682" spans="1:8" ht="60" hidden="1" x14ac:dyDescent="0.25">
      <c r="A682" s="90" t="s">
        <v>1134</v>
      </c>
      <c r="B682" s="91" t="s">
        <v>1132</v>
      </c>
      <c r="C682" s="90"/>
      <c r="D682" s="92"/>
      <c r="E682" s="92"/>
      <c r="F682" s="92"/>
      <c r="G682" s="8"/>
      <c r="H682" s="8"/>
    </row>
    <row r="683" spans="1:8" hidden="1" x14ac:dyDescent="0.25">
      <c r="A683" s="90"/>
      <c r="B683" s="91" t="s">
        <v>209</v>
      </c>
      <c r="C683" s="90" t="s">
        <v>1358</v>
      </c>
      <c r="D683" s="82">
        <f>IF(ISERR('Профессиональное обучение'!E81),"-",'Профессиональное обучение'!E81)</f>
        <v>0</v>
      </c>
      <c r="E683" s="82">
        <f>IF(ISERR('Профессиональное обучение'!F81),"-",'Профессиональное обучение'!F81)</f>
        <v>0</v>
      </c>
      <c r="F683" s="82">
        <f>IF(ISERR('Профессиональное обучение'!G81),"-",'Профессиональное обучение'!G81)</f>
        <v>0</v>
      </c>
      <c r="G683" s="8"/>
      <c r="H683" s="8"/>
    </row>
    <row r="684" spans="1:8" ht="30" hidden="1" x14ac:dyDescent="0.25">
      <c r="A684" s="90"/>
      <c r="B684" s="91" t="s">
        <v>1359</v>
      </c>
      <c r="C684" s="90" t="s">
        <v>1358</v>
      </c>
      <c r="D684" s="82">
        <f>IF(ISERR('Профессиональное обучение'!E82),"-",'Профессиональное обучение'!E82)</f>
        <v>0</v>
      </c>
      <c r="E684" s="82">
        <f>IF(ISERR('Профессиональное обучение'!F82),"-",'Профессиональное обучение'!F82)</f>
        <v>0</v>
      </c>
      <c r="F684" s="82">
        <f>IF(ISERR('Профессиональное обучение'!G82),"-",'Профессиональное обучение'!G82)</f>
        <v>0</v>
      </c>
      <c r="G684" s="8"/>
      <c r="H684" s="8"/>
    </row>
    <row r="685" spans="1:8" hidden="1" x14ac:dyDescent="0.25">
      <c r="A685" s="96"/>
      <c r="B685" s="91" t="s">
        <v>1360</v>
      </c>
      <c r="C685" s="90" t="s">
        <v>1358</v>
      </c>
      <c r="D685" s="82">
        <f>IF(ISERR('Профессиональное обучение'!E83),"-",'Профессиональное обучение'!E83)</f>
        <v>0</v>
      </c>
      <c r="E685" s="82">
        <f>IF(ISERR('Профессиональное обучение'!F83),"-",'Профессиональное обучение'!F83)</f>
        <v>0</v>
      </c>
      <c r="F685" s="82">
        <f>IF(ISERR('Профессиональное обучение'!G83),"-",'Профессиональное обучение'!G83)</f>
        <v>0</v>
      </c>
      <c r="G685" s="8"/>
      <c r="H685" s="8"/>
    </row>
    <row r="686" spans="1:8" hidden="1" x14ac:dyDescent="0.25">
      <c r="A686" s="96"/>
      <c r="B686" s="91" t="s">
        <v>1361</v>
      </c>
      <c r="C686" s="90" t="s">
        <v>1358</v>
      </c>
      <c r="D686" s="82">
        <f>IF(ISERR('Профессиональное обучение'!E84),"-",'Профессиональное обучение'!E84)</f>
        <v>0</v>
      </c>
      <c r="E686" s="82">
        <f>IF(ISERR('Профессиональное обучение'!F84),"-",'Профессиональное обучение'!F84)</f>
        <v>0</v>
      </c>
      <c r="F686" s="82">
        <f>IF(ISERR('Профессиональное обучение'!G84),"-",'Профессиональное обучение'!G84)</f>
        <v>0</v>
      </c>
      <c r="G686" s="8"/>
      <c r="H686" s="8"/>
    </row>
    <row r="687" spans="1:8" ht="45" hidden="1" x14ac:dyDescent="0.25">
      <c r="A687" s="90" t="s">
        <v>1142</v>
      </c>
      <c r="B687" s="91" t="s">
        <v>1139</v>
      </c>
      <c r="C687" s="90" t="s">
        <v>9</v>
      </c>
      <c r="D687" s="82">
        <f>IF(ISERR('Профессиональное обучение'!E85),"-",'Профессиональное обучение'!E85)</f>
        <v>0</v>
      </c>
      <c r="E687" s="82">
        <f>IF(ISERR('Профессиональное обучение'!F85),"-",'Профессиональное обучение'!F85)</f>
        <v>0</v>
      </c>
      <c r="F687" s="82">
        <f>IF(ISERR('Профессиональное обучение'!G85),"-",'Профессиональное обучение'!G85)</f>
        <v>0</v>
      </c>
      <c r="G687" s="8"/>
      <c r="H687" s="8"/>
    </row>
    <row r="688" spans="1:8" ht="30" hidden="1" x14ac:dyDescent="0.25">
      <c r="A688" s="10" t="s">
        <v>1143</v>
      </c>
      <c r="B688" s="34" t="s">
        <v>1144</v>
      </c>
      <c r="C688" s="6"/>
      <c r="D688" s="9"/>
      <c r="E688" s="9"/>
      <c r="F688" s="9"/>
      <c r="G688" s="8"/>
      <c r="H688" s="8"/>
    </row>
    <row r="689" spans="1:8" ht="60" hidden="1" x14ac:dyDescent="0.25">
      <c r="A689" s="90" t="s">
        <v>1146</v>
      </c>
      <c r="B689" s="91" t="s">
        <v>1145</v>
      </c>
      <c r="C689" s="90" t="s">
        <v>9</v>
      </c>
      <c r="D689" s="82">
        <f>IF(ISERR('Профессиональное обучение'!E89),"-",'Профессиональное обучение'!E89)</f>
        <v>0</v>
      </c>
      <c r="E689" s="82">
        <f>IF(ISERR('Профессиональное обучение'!F89),"-",'Профессиональное обучение'!F89)</f>
        <v>0</v>
      </c>
      <c r="F689" s="82">
        <f>IF(ISERR('Профессиональное обучение'!G89),"-",'Профессиональное обучение'!G89)</f>
        <v>0</v>
      </c>
      <c r="G689" s="8"/>
      <c r="H689" s="8"/>
    </row>
    <row r="690" spans="1:8" ht="45" hidden="1" x14ac:dyDescent="0.25">
      <c r="A690" s="122" t="s">
        <v>1150</v>
      </c>
      <c r="B690" s="123" t="s">
        <v>1151</v>
      </c>
      <c r="C690" s="108"/>
      <c r="D690" s="136"/>
      <c r="E690" s="136"/>
      <c r="F690" s="136"/>
      <c r="G690" s="8"/>
      <c r="H690" s="8"/>
    </row>
    <row r="691" spans="1:8" ht="75" hidden="1" x14ac:dyDescent="0.25">
      <c r="A691" s="13" t="s">
        <v>1153</v>
      </c>
      <c r="B691" s="81" t="s">
        <v>1558</v>
      </c>
      <c r="C691" s="13" t="s">
        <v>9</v>
      </c>
      <c r="D691" s="136"/>
      <c r="E691" s="136"/>
      <c r="F691" s="136"/>
      <c r="G691" s="8"/>
      <c r="H691" s="8"/>
    </row>
    <row r="692" spans="1:8" ht="45" hidden="1" x14ac:dyDescent="0.25">
      <c r="A692" s="122" t="s">
        <v>1156</v>
      </c>
      <c r="B692" s="123" t="s">
        <v>1157</v>
      </c>
      <c r="C692" s="13"/>
      <c r="D692" s="136"/>
      <c r="E692" s="136"/>
      <c r="F692" s="136"/>
      <c r="G692" s="8"/>
      <c r="H692" s="8"/>
    </row>
    <row r="693" spans="1:8" ht="60" hidden="1" x14ac:dyDescent="0.25">
      <c r="A693" s="13" t="s">
        <v>1159</v>
      </c>
      <c r="B693" s="81" t="s">
        <v>1559</v>
      </c>
      <c r="C693" s="13" t="s">
        <v>9</v>
      </c>
      <c r="D693" s="136"/>
      <c r="E693" s="136"/>
      <c r="F693" s="136"/>
      <c r="G693" s="8"/>
      <c r="H693" s="8"/>
    </row>
    <row r="694" spans="1:8" ht="30" hidden="1" x14ac:dyDescent="0.25">
      <c r="A694" s="122" t="s">
        <v>1162</v>
      </c>
      <c r="B694" s="123" t="s">
        <v>1163</v>
      </c>
      <c r="C694" s="108"/>
      <c r="D694" s="136"/>
      <c r="E694" s="136"/>
      <c r="F694" s="136"/>
      <c r="G694" s="8"/>
      <c r="H694" s="8"/>
    </row>
    <row r="695" spans="1:8" ht="60" hidden="1" x14ac:dyDescent="0.25">
      <c r="A695" s="93" t="s">
        <v>1164</v>
      </c>
      <c r="B695" s="137" t="s">
        <v>1165</v>
      </c>
      <c r="C695" s="93" t="s">
        <v>9</v>
      </c>
      <c r="D695" s="130">
        <f>IF(ISERR('Профессиональное обучение'!E101),"-",'Профессиональное обучение'!E101)</f>
        <v>0</v>
      </c>
      <c r="E695" s="130">
        <f>IF(ISERR('Профессиональное обучение'!F101),"-",'Профессиональное обучение'!F101)</f>
        <v>0</v>
      </c>
      <c r="F695" s="130">
        <f>IF(ISERR('Профессиональное обучение'!G101),"-",'Профессиональное обучение'!G101)</f>
        <v>0</v>
      </c>
      <c r="G695" s="8"/>
      <c r="H695" s="8"/>
    </row>
    <row r="696" spans="1:8" ht="30" hidden="1" x14ac:dyDescent="0.25">
      <c r="A696" s="122" t="s">
        <v>1172</v>
      </c>
      <c r="B696" s="123" t="s">
        <v>1171</v>
      </c>
      <c r="C696" s="108"/>
      <c r="D696" s="136"/>
      <c r="E696" s="136"/>
      <c r="F696" s="136"/>
      <c r="G696" s="8"/>
      <c r="H696" s="8"/>
    </row>
    <row r="697" spans="1:8" ht="60" hidden="1" x14ac:dyDescent="0.25">
      <c r="A697" s="13" t="s">
        <v>1174</v>
      </c>
      <c r="B697" s="81" t="s">
        <v>1560</v>
      </c>
      <c r="C697" s="13" t="s">
        <v>9</v>
      </c>
      <c r="D697" s="136"/>
      <c r="E697" s="136"/>
      <c r="F697" s="136"/>
      <c r="G697" s="8"/>
      <c r="H697" s="8"/>
    </row>
    <row r="698" spans="1:8" ht="60" hidden="1" x14ac:dyDescent="0.25">
      <c r="A698" s="122" t="s">
        <v>1178</v>
      </c>
      <c r="B698" s="123" t="s">
        <v>1177</v>
      </c>
      <c r="C698" s="108"/>
      <c r="D698" s="136"/>
      <c r="E698" s="136"/>
      <c r="F698" s="136"/>
      <c r="G698" s="8"/>
      <c r="H698" s="8"/>
    </row>
    <row r="699" spans="1:8" ht="30" hidden="1" x14ac:dyDescent="0.25">
      <c r="A699" s="13" t="s">
        <v>1180</v>
      </c>
      <c r="B699" s="81" t="s">
        <v>1195</v>
      </c>
      <c r="C699" s="13"/>
      <c r="D699" s="136"/>
      <c r="E699" s="136"/>
      <c r="F699" s="136"/>
      <c r="G699" s="8"/>
      <c r="H699" s="8"/>
    </row>
    <row r="700" spans="1:8" hidden="1" x14ac:dyDescent="0.25">
      <c r="A700" s="13"/>
      <c r="B700" s="81" t="s">
        <v>1561</v>
      </c>
      <c r="C700" s="13" t="s">
        <v>1323</v>
      </c>
      <c r="D700" s="136"/>
      <c r="E700" s="136"/>
      <c r="F700" s="136"/>
      <c r="G700" s="8"/>
      <c r="H700" s="8"/>
    </row>
    <row r="701" spans="1:8" hidden="1" x14ac:dyDescent="0.25">
      <c r="A701" s="13"/>
      <c r="B701" s="81" t="s">
        <v>1551</v>
      </c>
      <c r="C701" s="13" t="s">
        <v>1323</v>
      </c>
      <c r="D701" s="136"/>
      <c r="E701" s="136"/>
      <c r="F701" s="136"/>
      <c r="G701" s="8"/>
      <c r="H701" s="8"/>
    </row>
    <row r="702" spans="1:8" hidden="1" x14ac:dyDescent="0.25">
      <c r="A702" s="13"/>
      <c r="B702" s="81" t="s">
        <v>1562</v>
      </c>
      <c r="C702" s="13" t="s">
        <v>1323</v>
      </c>
      <c r="D702" s="136"/>
      <c r="E702" s="136"/>
      <c r="F702" s="136"/>
      <c r="G702" s="8"/>
      <c r="H702" s="8"/>
    </row>
    <row r="703" spans="1:8" hidden="1" x14ac:dyDescent="0.25">
      <c r="A703" s="13"/>
      <c r="B703" s="81" t="s">
        <v>1563</v>
      </c>
      <c r="C703" s="13" t="s">
        <v>1323</v>
      </c>
      <c r="D703" s="136"/>
      <c r="E703" s="136"/>
      <c r="F703" s="136"/>
      <c r="G703" s="8"/>
      <c r="H703" s="8"/>
    </row>
    <row r="704" spans="1:8" hidden="1" x14ac:dyDescent="0.25">
      <c r="A704" s="13"/>
      <c r="B704" s="81" t="s">
        <v>1550</v>
      </c>
      <c r="C704" s="13" t="s">
        <v>1323</v>
      </c>
      <c r="D704" s="136"/>
      <c r="E704" s="136"/>
      <c r="F704" s="136"/>
      <c r="G704" s="8"/>
      <c r="H704" s="8"/>
    </row>
    <row r="705" spans="1:8" hidden="1" x14ac:dyDescent="0.25">
      <c r="A705" s="13"/>
      <c r="B705" s="81" t="s">
        <v>1564</v>
      </c>
      <c r="C705" s="13" t="s">
        <v>1323</v>
      </c>
      <c r="D705" s="136"/>
      <c r="E705" s="136"/>
      <c r="F705" s="136"/>
      <c r="G705" s="8"/>
      <c r="H705" s="8"/>
    </row>
    <row r="706" spans="1:8" ht="45" hidden="1" x14ac:dyDescent="0.25">
      <c r="A706" s="122" t="s">
        <v>1182</v>
      </c>
      <c r="B706" s="123" t="s">
        <v>1181</v>
      </c>
      <c r="C706" s="108"/>
      <c r="D706" s="136"/>
      <c r="E706" s="136"/>
      <c r="F706" s="136"/>
      <c r="G706" s="8"/>
      <c r="H706" s="8"/>
    </row>
    <row r="707" spans="1:8" ht="60" hidden="1" x14ac:dyDescent="0.25">
      <c r="A707" s="13" t="s">
        <v>1184</v>
      </c>
      <c r="B707" s="81" t="s">
        <v>1183</v>
      </c>
      <c r="C707" s="13"/>
      <c r="D707" s="136"/>
      <c r="E707" s="136"/>
      <c r="F707" s="136"/>
      <c r="G707" s="8"/>
      <c r="H707" s="8"/>
    </row>
    <row r="708" spans="1:8" hidden="1" x14ac:dyDescent="0.25">
      <c r="A708" s="108"/>
      <c r="B708" s="81" t="s">
        <v>1565</v>
      </c>
      <c r="C708" s="13" t="s">
        <v>9</v>
      </c>
      <c r="D708" s="136"/>
      <c r="E708" s="136"/>
      <c r="F708" s="136"/>
      <c r="G708" s="8"/>
      <c r="H708" s="8"/>
    </row>
    <row r="709" spans="1:8" hidden="1" x14ac:dyDescent="0.25">
      <c r="A709" s="108"/>
      <c r="B709" s="81" t="s">
        <v>1566</v>
      </c>
      <c r="C709" s="13" t="s">
        <v>9</v>
      </c>
      <c r="D709" s="136"/>
      <c r="E709" s="136"/>
      <c r="F709" s="136"/>
      <c r="G709" s="8"/>
      <c r="H709" s="8"/>
    </row>
    <row r="710" spans="1:8" ht="30" hidden="1" x14ac:dyDescent="0.25">
      <c r="A710" s="122" t="s">
        <v>1189</v>
      </c>
      <c r="B710" s="123" t="s">
        <v>1190</v>
      </c>
      <c r="C710" s="108"/>
      <c r="D710" s="136"/>
      <c r="E710" s="136"/>
      <c r="F710" s="136"/>
      <c r="G710" s="8"/>
      <c r="H710" s="8"/>
    </row>
    <row r="711" spans="1:8" ht="75" hidden="1" x14ac:dyDescent="0.25">
      <c r="A711" s="13" t="s">
        <v>1192</v>
      </c>
      <c r="B711" s="81" t="s">
        <v>1567</v>
      </c>
      <c r="C711" s="13" t="s">
        <v>9</v>
      </c>
      <c r="D711" s="136"/>
      <c r="E711" s="136"/>
      <c r="F711" s="136"/>
      <c r="G711" s="8"/>
      <c r="H711" s="8"/>
    </row>
    <row r="712" spans="1:8" hidden="1" x14ac:dyDescent="0.25">
      <c r="A712" s="13"/>
      <c r="B712" s="81" t="s">
        <v>1921</v>
      </c>
      <c r="C712" s="13" t="s">
        <v>9</v>
      </c>
      <c r="D712" s="136"/>
      <c r="E712" s="136"/>
      <c r="F712" s="136"/>
      <c r="G712" s="136"/>
      <c r="H712" s="206"/>
    </row>
    <row r="713" spans="1:8" ht="60" hidden="1" x14ac:dyDescent="0.25">
      <c r="A713" s="13" t="s">
        <v>685</v>
      </c>
      <c r="B713" s="81" t="s">
        <v>1923</v>
      </c>
      <c r="C713" s="13" t="s">
        <v>9</v>
      </c>
      <c r="D713" s="136"/>
      <c r="E713" s="136"/>
      <c r="F713" s="136"/>
      <c r="G713" s="136"/>
      <c r="H713" s="206"/>
    </row>
    <row r="714" spans="1:8" hidden="1" x14ac:dyDescent="0.25">
      <c r="A714" s="13"/>
      <c r="B714" s="81" t="s">
        <v>1920</v>
      </c>
      <c r="C714" s="13" t="s">
        <v>9</v>
      </c>
      <c r="D714" s="136"/>
      <c r="E714" s="136"/>
      <c r="F714" s="136"/>
      <c r="G714" s="136"/>
      <c r="H714" s="206"/>
    </row>
    <row r="715" spans="1:8" hidden="1" x14ac:dyDescent="0.25">
      <c r="A715" s="257" t="s">
        <v>1040</v>
      </c>
      <c r="B715" s="257"/>
      <c r="C715" s="257"/>
      <c r="D715" s="257"/>
      <c r="E715" s="257"/>
      <c r="F715" s="257"/>
      <c r="G715" s="8"/>
      <c r="H715" s="8"/>
    </row>
    <row r="716" spans="1:8" ht="30" hidden="1" x14ac:dyDescent="0.25">
      <c r="A716" s="10" t="s">
        <v>1042</v>
      </c>
      <c r="B716" s="34" t="s">
        <v>1041</v>
      </c>
      <c r="C716" s="8"/>
      <c r="D716" s="9"/>
      <c r="E716" s="9"/>
      <c r="F716" s="9"/>
      <c r="G716" s="8"/>
      <c r="H716" s="8"/>
    </row>
    <row r="717" spans="1:8" ht="60" hidden="1" x14ac:dyDescent="0.25">
      <c r="A717" s="13" t="s">
        <v>1046</v>
      </c>
      <c r="B717" s="81" t="s">
        <v>1544</v>
      </c>
      <c r="C717" s="13" t="s">
        <v>9</v>
      </c>
      <c r="D717" s="136"/>
      <c r="E717" s="136"/>
      <c r="F717" s="136"/>
      <c r="G717" s="8"/>
      <c r="H717" s="8"/>
    </row>
    <row r="718" spans="1:8" ht="75" hidden="1" x14ac:dyDescent="0.25">
      <c r="A718" s="13" t="s">
        <v>1047</v>
      </c>
      <c r="B718" s="96" t="s">
        <v>1720</v>
      </c>
      <c r="C718" s="13" t="s">
        <v>9</v>
      </c>
      <c r="D718" s="136">
        <f>IF(ISERR('Дополнительное (взрослых)'!E149),"-",'Дополнительное (взрослых)'!E149)</f>
        <v>0</v>
      </c>
      <c r="E718" s="136">
        <f>IF(ISERR('Дополнительное (взрослых)'!F149),"-",'Дополнительное (взрослых)'!F149)</f>
        <v>0</v>
      </c>
      <c r="F718" s="136">
        <f>IF(ISERR('Дополнительное (взрослых)'!G149),"-",'Дополнительное (взрослых)'!G149)</f>
        <v>0</v>
      </c>
      <c r="G718" s="8"/>
      <c r="H718" s="8"/>
    </row>
    <row r="719" spans="1:8" ht="45" hidden="1" x14ac:dyDescent="0.25">
      <c r="A719" s="90" t="s">
        <v>1057</v>
      </c>
      <c r="B719" s="91" t="s">
        <v>1058</v>
      </c>
      <c r="C719" s="90" t="s">
        <v>9</v>
      </c>
      <c r="D719" s="82">
        <f>IF(ISERR('Дополнительное (взрослых)'!E158),"-",'Дополнительное (взрослых)'!E158)</f>
        <v>0</v>
      </c>
      <c r="E719" s="82">
        <f>IF(ISERR('Дополнительное (взрослых)'!F158),"-",'Дополнительное (взрослых)'!F158)</f>
        <v>0</v>
      </c>
      <c r="F719" s="82">
        <f>IF(ISERR('Дополнительное (взрослых)'!G158),"-",'Дополнительное (взрослых)'!G158)</f>
        <v>0</v>
      </c>
      <c r="G719" s="8"/>
      <c r="H719" s="8"/>
    </row>
    <row r="720" spans="1:8" ht="30" hidden="1" x14ac:dyDescent="0.25">
      <c r="A720" s="10" t="s">
        <v>1063</v>
      </c>
      <c r="B720" s="34" t="s">
        <v>1064</v>
      </c>
      <c r="C720" s="6"/>
      <c r="D720" s="9"/>
      <c r="E720" s="9"/>
      <c r="F720" s="9"/>
      <c r="G720" s="8"/>
      <c r="H720" s="8"/>
    </row>
    <row r="721" spans="1:8" ht="60" hidden="1" x14ac:dyDescent="0.25">
      <c r="A721" s="90" t="s">
        <v>1066</v>
      </c>
      <c r="B721" s="91" t="s">
        <v>1065</v>
      </c>
      <c r="C721" s="90" t="s">
        <v>9</v>
      </c>
      <c r="D721" s="82">
        <f>IF(ISERR('Дополнительное (взрослых)'!E162),"-",'Дополнительное (взрослых)'!E162)</f>
        <v>0</v>
      </c>
      <c r="E721" s="82">
        <f>IF(ISERR('Дополнительное (взрослых)'!F162),"-",'Дополнительное (взрослых)'!F162)</f>
        <v>0</v>
      </c>
      <c r="F721" s="82">
        <f>IF(ISERR('Дополнительное (взрослых)'!G162),"-",'Дополнительное (взрослых)'!G162)</f>
        <v>0</v>
      </c>
      <c r="G721" s="8"/>
      <c r="H721" s="8"/>
    </row>
    <row r="722" spans="1:8" ht="45" hidden="1" x14ac:dyDescent="0.25">
      <c r="A722" s="10" t="s">
        <v>1070</v>
      </c>
      <c r="B722" s="34" t="s">
        <v>1071</v>
      </c>
      <c r="C722" s="8"/>
      <c r="D722" s="9"/>
      <c r="E722" s="9"/>
      <c r="F722" s="9"/>
      <c r="G722" s="8"/>
      <c r="H722" s="8"/>
    </row>
    <row r="723" spans="1:8" ht="75" hidden="1" x14ac:dyDescent="0.25">
      <c r="A723" s="13" t="s">
        <v>1072</v>
      </c>
      <c r="B723" s="81" t="s">
        <v>1073</v>
      </c>
      <c r="C723" s="13"/>
      <c r="D723" s="136"/>
      <c r="E723" s="136"/>
      <c r="F723" s="136"/>
      <c r="G723" s="8"/>
      <c r="H723" s="8"/>
    </row>
    <row r="724" spans="1:8" hidden="1" x14ac:dyDescent="0.25">
      <c r="A724" s="13"/>
      <c r="B724" s="81" t="s">
        <v>1545</v>
      </c>
      <c r="C724" s="13" t="s">
        <v>9</v>
      </c>
      <c r="D724" s="136"/>
      <c r="E724" s="136"/>
      <c r="F724" s="136"/>
      <c r="G724" s="8"/>
      <c r="H724" s="8"/>
    </row>
    <row r="725" spans="1:8" hidden="1" x14ac:dyDescent="0.25">
      <c r="A725" s="13"/>
      <c r="B725" s="81" t="s">
        <v>1546</v>
      </c>
      <c r="C725" s="13" t="s">
        <v>9</v>
      </c>
      <c r="D725" s="136"/>
      <c r="E725" s="136"/>
      <c r="F725" s="136"/>
      <c r="G725" s="8"/>
      <c r="H725" s="8"/>
    </row>
    <row r="726" spans="1:8" ht="60" hidden="1" x14ac:dyDescent="0.25">
      <c r="A726" s="122" t="s">
        <v>1077</v>
      </c>
      <c r="B726" s="123" t="s">
        <v>1078</v>
      </c>
      <c r="C726" s="13"/>
      <c r="D726" s="136"/>
      <c r="E726" s="136"/>
      <c r="F726" s="136"/>
      <c r="G726" s="8"/>
      <c r="H726" s="8"/>
    </row>
    <row r="727" spans="1:8" ht="60" hidden="1" x14ac:dyDescent="0.25">
      <c r="A727" s="13" t="s">
        <v>1080</v>
      </c>
      <c r="B727" s="81" t="s">
        <v>1547</v>
      </c>
      <c r="C727" s="13" t="s">
        <v>9</v>
      </c>
      <c r="D727" s="136"/>
      <c r="E727" s="136"/>
      <c r="F727" s="136"/>
      <c r="G727" s="8"/>
      <c r="H727" s="8"/>
    </row>
    <row r="728" spans="1:8" ht="45" hidden="1" x14ac:dyDescent="0.25">
      <c r="A728" s="13" t="s">
        <v>1085</v>
      </c>
      <c r="B728" s="81" t="s">
        <v>1084</v>
      </c>
      <c r="C728" s="13"/>
      <c r="D728" s="136"/>
      <c r="E728" s="136"/>
      <c r="F728" s="136"/>
      <c r="G728" s="8"/>
      <c r="H728" s="8"/>
    </row>
    <row r="729" spans="1:8" hidden="1" x14ac:dyDescent="0.25">
      <c r="A729" s="13"/>
      <c r="B729" s="81" t="s">
        <v>1548</v>
      </c>
      <c r="C729" s="13" t="s">
        <v>1323</v>
      </c>
      <c r="D729" s="136"/>
      <c r="E729" s="136"/>
      <c r="F729" s="136"/>
      <c r="G729" s="8"/>
      <c r="H729" s="8"/>
    </row>
    <row r="730" spans="1:8" hidden="1" x14ac:dyDescent="0.25">
      <c r="A730" s="13"/>
      <c r="B730" s="81" t="s">
        <v>1549</v>
      </c>
      <c r="C730" s="13" t="s">
        <v>1323</v>
      </c>
      <c r="D730" s="136"/>
      <c r="E730" s="136"/>
      <c r="F730" s="136"/>
      <c r="G730" s="8"/>
      <c r="H730" s="8"/>
    </row>
    <row r="731" spans="1:8" ht="60" hidden="1" x14ac:dyDescent="0.25">
      <c r="A731" s="122" t="s">
        <v>1089</v>
      </c>
      <c r="B731" s="123" t="s">
        <v>1090</v>
      </c>
      <c r="C731" s="108"/>
      <c r="D731" s="136"/>
      <c r="E731" s="136"/>
      <c r="F731" s="136"/>
      <c r="G731" s="8"/>
      <c r="H731" s="8"/>
    </row>
    <row r="732" spans="1:8" ht="75" hidden="1" x14ac:dyDescent="0.25">
      <c r="A732" s="13" t="s">
        <v>1092</v>
      </c>
      <c r="B732" s="81" t="s">
        <v>1091</v>
      </c>
      <c r="C732" s="13"/>
      <c r="D732" s="136"/>
      <c r="E732" s="136"/>
      <c r="F732" s="136"/>
      <c r="G732" s="8"/>
      <c r="H732" s="8"/>
    </row>
    <row r="733" spans="1:8" hidden="1" x14ac:dyDescent="0.25">
      <c r="A733" s="13"/>
      <c r="B733" s="81" t="s">
        <v>1550</v>
      </c>
      <c r="C733" s="13" t="s">
        <v>9</v>
      </c>
      <c r="D733" s="136"/>
      <c r="E733" s="136"/>
      <c r="F733" s="136"/>
      <c r="G733" s="8"/>
      <c r="H733" s="8"/>
    </row>
    <row r="734" spans="1:8" hidden="1" x14ac:dyDescent="0.25">
      <c r="A734" s="13"/>
      <c r="B734" s="81" t="s">
        <v>1551</v>
      </c>
      <c r="C734" s="13" t="s">
        <v>9</v>
      </c>
      <c r="D734" s="136"/>
      <c r="E734" s="136"/>
      <c r="F734" s="136"/>
      <c r="G734" s="8"/>
      <c r="H734" s="8"/>
    </row>
    <row r="735" spans="1:8" hidden="1" x14ac:dyDescent="0.25">
      <c r="A735" s="13"/>
      <c r="B735" s="81" t="s">
        <v>1552</v>
      </c>
      <c r="C735" s="13" t="s">
        <v>9</v>
      </c>
      <c r="D735" s="136"/>
      <c r="E735" s="136"/>
      <c r="F735" s="136"/>
      <c r="G735" s="8"/>
      <c r="H735" s="8"/>
    </row>
    <row r="736" spans="1:8" ht="30" hidden="1" x14ac:dyDescent="0.25">
      <c r="A736" s="122" t="s">
        <v>1100</v>
      </c>
      <c r="B736" s="123" t="s">
        <v>1101</v>
      </c>
      <c r="C736" s="108"/>
      <c r="D736" s="136"/>
      <c r="E736" s="136"/>
      <c r="F736" s="136"/>
      <c r="G736" s="8"/>
      <c r="H736" s="8"/>
    </row>
    <row r="737" spans="1:8" ht="45" hidden="1" x14ac:dyDescent="0.25">
      <c r="A737" s="13" t="s">
        <v>1103</v>
      </c>
      <c r="B737" s="81" t="s">
        <v>1553</v>
      </c>
      <c r="C737" s="13" t="s">
        <v>9</v>
      </c>
      <c r="D737" s="136"/>
      <c r="E737" s="136"/>
      <c r="F737" s="136"/>
      <c r="G737" s="8"/>
      <c r="H737" s="8"/>
    </row>
    <row r="738" spans="1:8" ht="45" hidden="1" x14ac:dyDescent="0.25">
      <c r="A738" s="122" t="s">
        <v>1106</v>
      </c>
      <c r="B738" s="123" t="s">
        <v>1107</v>
      </c>
      <c r="C738" s="108"/>
      <c r="D738" s="136"/>
      <c r="E738" s="136"/>
      <c r="F738" s="136"/>
      <c r="G738" s="8"/>
      <c r="H738" s="8"/>
    </row>
    <row r="739" spans="1:8" ht="45" hidden="1" x14ac:dyDescent="0.25">
      <c r="A739" s="13" t="s">
        <v>1109</v>
      </c>
      <c r="B739" s="81" t="s">
        <v>1554</v>
      </c>
      <c r="C739" s="13" t="s">
        <v>9</v>
      </c>
      <c r="D739" s="136"/>
      <c r="E739" s="136"/>
      <c r="F739" s="136"/>
      <c r="G739" s="8"/>
      <c r="H739" s="8"/>
    </row>
    <row r="740" spans="1:8" ht="45" hidden="1" x14ac:dyDescent="0.25">
      <c r="A740" s="122" t="s">
        <v>1112</v>
      </c>
      <c r="B740" s="123" t="s">
        <v>1113</v>
      </c>
      <c r="C740" s="108"/>
      <c r="D740" s="136"/>
      <c r="E740" s="136"/>
      <c r="F740" s="136"/>
      <c r="G740" s="8"/>
      <c r="H740" s="8"/>
    </row>
    <row r="741" spans="1:8" ht="45" hidden="1" x14ac:dyDescent="0.25">
      <c r="A741" s="13" t="s">
        <v>1114</v>
      </c>
      <c r="B741" s="81" t="s">
        <v>1357</v>
      </c>
      <c r="C741" s="13"/>
      <c r="D741" s="136"/>
      <c r="E741" s="136"/>
      <c r="F741" s="136"/>
      <c r="G741" s="8"/>
      <c r="H741" s="8"/>
    </row>
    <row r="742" spans="1:8" hidden="1" x14ac:dyDescent="0.25">
      <c r="A742" s="108"/>
      <c r="B742" s="81" t="s">
        <v>1555</v>
      </c>
      <c r="C742" s="13" t="s">
        <v>9</v>
      </c>
      <c r="D742" s="136"/>
      <c r="E742" s="136"/>
      <c r="F742" s="136"/>
      <c r="G742" s="8"/>
      <c r="H742" s="8"/>
    </row>
    <row r="743" spans="1:8" hidden="1" x14ac:dyDescent="0.25">
      <c r="A743" s="108"/>
      <c r="B743" s="81" t="s">
        <v>1556</v>
      </c>
      <c r="C743" s="13" t="s">
        <v>9</v>
      </c>
      <c r="D743" s="136"/>
      <c r="E743" s="136"/>
      <c r="F743" s="136"/>
      <c r="G743" s="8"/>
      <c r="H743" s="8"/>
    </row>
    <row r="744" spans="1:8" ht="30" hidden="1" x14ac:dyDescent="0.25">
      <c r="A744" s="122" t="s">
        <v>1119</v>
      </c>
      <c r="B744" s="123" t="s">
        <v>1120</v>
      </c>
      <c r="C744" s="108"/>
      <c r="D744" s="136"/>
      <c r="E744" s="136"/>
      <c r="F744" s="136"/>
      <c r="G744" s="8"/>
      <c r="H744" s="8"/>
    </row>
    <row r="745" spans="1:8" ht="60" hidden="1" x14ac:dyDescent="0.25">
      <c r="A745" s="13" t="s">
        <v>1122</v>
      </c>
      <c r="B745" s="81" t="s">
        <v>1557</v>
      </c>
      <c r="C745" s="13" t="s">
        <v>9</v>
      </c>
      <c r="D745" s="136"/>
      <c r="E745" s="136"/>
      <c r="F745" s="136"/>
      <c r="G745" s="8"/>
      <c r="H745" s="8"/>
    </row>
    <row r="746" spans="1:8" hidden="1" x14ac:dyDescent="0.25">
      <c r="A746" s="257" t="s">
        <v>1125</v>
      </c>
      <c r="B746" s="257"/>
      <c r="C746" s="257"/>
      <c r="D746" s="257"/>
      <c r="E746" s="257"/>
      <c r="F746" s="257"/>
      <c r="G746" s="8"/>
      <c r="H746" s="8"/>
    </row>
    <row r="747" spans="1:8" hidden="1" x14ac:dyDescent="0.25">
      <c r="A747" s="257" t="s">
        <v>1126</v>
      </c>
      <c r="B747" s="257"/>
      <c r="C747" s="257"/>
      <c r="D747" s="257"/>
      <c r="E747" s="257"/>
      <c r="F747" s="257"/>
      <c r="G747" s="8"/>
      <c r="H747" s="8"/>
    </row>
    <row r="748" spans="1:8" ht="30" hidden="1" x14ac:dyDescent="0.25">
      <c r="A748" s="10" t="s">
        <v>1127</v>
      </c>
      <c r="B748" s="34" t="s">
        <v>1200</v>
      </c>
      <c r="C748" s="8"/>
      <c r="D748" s="9"/>
      <c r="E748" s="9"/>
      <c r="F748" s="9"/>
      <c r="G748" s="8"/>
      <c r="H748" s="8"/>
    </row>
    <row r="749" spans="1:8" ht="75" hidden="1" x14ac:dyDescent="0.25">
      <c r="A749" s="90" t="s">
        <v>1133</v>
      </c>
      <c r="B749" s="91" t="s">
        <v>1128</v>
      </c>
      <c r="C749" s="90" t="s">
        <v>1358</v>
      </c>
      <c r="D749" s="82">
        <f>IF(ISERR('Профессиональное обучение'!E146),"-",'Профессиональное обучение'!E146)</f>
        <v>0</v>
      </c>
      <c r="E749" s="82">
        <f>IF(ISERR('Профессиональное обучение'!F146),"-",'Профессиональное обучение'!F146)</f>
        <v>0</v>
      </c>
      <c r="F749" s="82">
        <f>IF(ISERR('Профессиональное обучение'!G146),"-",'Профессиональное обучение'!G146)</f>
        <v>0</v>
      </c>
      <c r="G749" s="8"/>
      <c r="H749" s="8"/>
    </row>
    <row r="750" spans="1:8" ht="60" hidden="1" x14ac:dyDescent="0.25">
      <c r="A750" s="90" t="s">
        <v>1134</v>
      </c>
      <c r="B750" s="91" t="s">
        <v>1132</v>
      </c>
      <c r="C750" s="90"/>
      <c r="D750" s="92"/>
      <c r="E750" s="92"/>
      <c r="F750" s="92"/>
      <c r="G750" s="8"/>
      <c r="H750" s="8"/>
    </row>
    <row r="751" spans="1:8" hidden="1" x14ac:dyDescent="0.25">
      <c r="A751" s="90"/>
      <c r="B751" s="91" t="s">
        <v>209</v>
      </c>
      <c r="C751" s="90" t="s">
        <v>1358</v>
      </c>
      <c r="D751" s="82">
        <f>IF(ISERR('Профессиональное обучение'!E149),"-",'Профессиональное обучение'!E149)</f>
        <v>0</v>
      </c>
      <c r="E751" s="82">
        <f>IF(ISERR('Профессиональное обучение'!F149),"-",'Профессиональное обучение'!F149)</f>
        <v>0</v>
      </c>
      <c r="F751" s="82">
        <f>IF(ISERR('Профессиональное обучение'!G149),"-",'Профессиональное обучение'!G149)</f>
        <v>0</v>
      </c>
      <c r="G751" s="8"/>
      <c r="H751" s="8"/>
    </row>
    <row r="752" spans="1:8" ht="30" hidden="1" x14ac:dyDescent="0.25">
      <c r="A752" s="90"/>
      <c r="B752" s="91" t="s">
        <v>1359</v>
      </c>
      <c r="C752" s="90" t="s">
        <v>1358</v>
      </c>
      <c r="D752" s="82">
        <f>IF(ISERR('Профессиональное обучение'!E150),"-",'Профессиональное обучение'!E150)</f>
        <v>0</v>
      </c>
      <c r="E752" s="82">
        <f>IF(ISERR('Профессиональное обучение'!F150),"-",'Профессиональное обучение'!F150)</f>
        <v>0</v>
      </c>
      <c r="F752" s="82">
        <f>IF(ISERR('Профессиональное обучение'!G150),"-",'Профессиональное обучение'!G150)</f>
        <v>0</v>
      </c>
      <c r="G752" s="8"/>
      <c r="H752" s="8"/>
    </row>
    <row r="753" spans="1:8" hidden="1" x14ac:dyDescent="0.25">
      <c r="A753" s="96"/>
      <c r="B753" s="91" t="s">
        <v>1360</v>
      </c>
      <c r="C753" s="90" t="s">
        <v>1358</v>
      </c>
      <c r="D753" s="82">
        <f>IF(ISERR('Профессиональное обучение'!E151),"-",'Профессиональное обучение'!E151)</f>
        <v>0</v>
      </c>
      <c r="E753" s="82">
        <f>IF(ISERR('Профессиональное обучение'!F151),"-",'Профессиональное обучение'!F151)</f>
        <v>0</v>
      </c>
      <c r="F753" s="82">
        <f>IF(ISERR('Профессиональное обучение'!G151),"-",'Профессиональное обучение'!G151)</f>
        <v>0</v>
      </c>
      <c r="G753" s="8"/>
      <c r="H753" s="8"/>
    </row>
    <row r="754" spans="1:8" hidden="1" x14ac:dyDescent="0.25">
      <c r="A754" s="96"/>
      <c r="B754" s="91" t="s">
        <v>1361</v>
      </c>
      <c r="C754" s="90" t="s">
        <v>1358</v>
      </c>
      <c r="D754" s="82">
        <f>IF(ISERR('Профессиональное обучение'!E152),"-",'Профессиональное обучение'!E152)</f>
        <v>0</v>
      </c>
      <c r="E754" s="82">
        <f>IF(ISERR('Профессиональное обучение'!F152),"-",'Профессиональное обучение'!F152)</f>
        <v>0</v>
      </c>
      <c r="F754" s="82">
        <f>IF(ISERR('Профессиональное обучение'!G152),"-",'Профессиональное обучение'!G152)</f>
        <v>0</v>
      </c>
      <c r="G754" s="8"/>
      <c r="H754" s="8"/>
    </row>
    <row r="755" spans="1:8" ht="45" hidden="1" x14ac:dyDescent="0.25">
      <c r="A755" s="90" t="s">
        <v>1142</v>
      </c>
      <c r="B755" s="91" t="s">
        <v>1139</v>
      </c>
      <c r="C755" s="90" t="s">
        <v>9</v>
      </c>
      <c r="D755" s="82">
        <f>IF(ISERR('Профессиональное обучение'!E153),"-",'Профессиональное обучение'!E153)</f>
        <v>0</v>
      </c>
      <c r="E755" s="82">
        <f>IF(ISERR('Профессиональное обучение'!F153),"-",'Профессиональное обучение'!F153)</f>
        <v>0</v>
      </c>
      <c r="F755" s="82">
        <f>IF(ISERR('Профессиональное обучение'!G153),"-",'Профессиональное обучение'!G153)</f>
        <v>0</v>
      </c>
      <c r="G755" s="8"/>
      <c r="H755" s="8"/>
    </row>
    <row r="756" spans="1:8" ht="30" hidden="1" x14ac:dyDescent="0.25">
      <c r="A756" s="10" t="s">
        <v>1143</v>
      </c>
      <c r="B756" s="34" t="s">
        <v>1144</v>
      </c>
      <c r="C756" s="6"/>
      <c r="D756" s="9"/>
      <c r="E756" s="9"/>
      <c r="F756" s="9"/>
      <c r="G756" s="8"/>
      <c r="H756" s="8"/>
    </row>
    <row r="757" spans="1:8" ht="60" hidden="1" x14ac:dyDescent="0.25">
      <c r="A757" s="90" t="s">
        <v>1146</v>
      </c>
      <c r="B757" s="91" t="s">
        <v>1145</v>
      </c>
      <c r="C757" s="90" t="s">
        <v>9</v>
      </c>
      <c r="D757" s="82">
        <f>IF(ISERR('Профессиональное обучение'!E157),"-",'Профессиональное обучение'!E157)</f>
        <v>0</v>
      </c>
      <c r="E757" s="82">
        <f>IF(ISERR('Профессиональное обучение'!F157),"-",'Профессиональное обучение'!F157)</f>
        <v>0</v>
      </c>
      <c r="F757" s="82">
        <f>IF(ISERR('Профессиональное обучение'!G157),"-",'Профессиональное обучение'!G157)</f>
        <v>0</v>
      </c>
      <c r="G757" s="8"/>
      <c r="H757" s="8"/>
    </row>
    <row r="758" spans="1:8" ht="45" hidden="1" x14ac:dyDescent="0.25">
      <c r="A758" s="122" t="s">
        <v>1150</v>
      </c>
      <c r="B758" s="123" t="s">
        <v>1151</v>
      </c>
      <c r="C758" s="108"/>
      <c r="D758" s="136"/>
      <c r="E758" s="136"/>
      <c r="F758" s="136"/>
      <c r="G758" s="8"/>
      <c r="H758" s="8"/>
    </row>
    <row r="759" spans="1:8" ht="75" hidden="1" x14ac:dyDescent="0.25">
      <c r="A759" s="13" t="s">
        <v>1153</v>
      </c>
      <c r="B759" s="81" t="s">
        <v>1558</v>
      </c>
      <c r="C759" s="13" t="s">
        <v>9</v>
      </c>
      <c r="D759" s="136"/>
      <c r="E759" s="136"/>
      <c r="F759" s="136"/>
      <c r="G759" s="8"/>
      <c r="H759" s="8"/>
    </row>
    <row r="760" spans="1:8" ht="45" hidden="1" x14ac:dyDescent="0.25">
      <c r="A760" s="122" t="s">
        <v>1156</v>
      </c>
      <c r="B760" s="123" t="s">
        <v>1157</v>
      </c>
      <c r="C760" s="13"/>
      <c r="D760" s="136"/>
      <c r="E760" s="136"/>
      <c r="F760" s="136"/>
      <c r="G760" s="8"/>
      <c r="H760" s="8"/>
    </row>
    <row r="761" spans="1:8" ht="60" hidden="1" x14ac:dyDescent="0.25">
      <c r="A761" s="13" t="s">
        <v>1159</v>
      </c>
      <c r="B761" s="81" t="s">
        <v>1559</v>
      </c>
      <c r="C761" s="13" t="s">
        <v>9</v>
      </c>
      <c r="D761" s="136"/>
      <c r="E761" s="136"/>
      <c r="F761" s="136"/>
      <c r="G761" s="8"/>
      <c r="H761" s="8"/>
    </row>
    <row r="762" spans="1:8" ht="30" hidden="1" x14ac:dyDescent="0.25">
      <c r="A762" s="122" t="s">
        <v>1162</v>
      </c>
      <c r="B762" s="123" t="s">
        <v>1163</v>
      </c>
      <c r="C762" s="108"/>
      <c r="D762" s="136"/>
      <c r="E762" s="136"/>
      <c r="F762" s="136"/>
      <c r="G762" s="8"/>
      <c r="H762" s="8"/>
    </row>
    <row r="763" spans="1:8" ht="60" hidden="1" x14ac:dyDescent="0.25">
      <c r="A763" s="93" t="s">
        <v>1164</v>
      </c>
      <c r="B763" s="137" t="s">
        <v>1165</v>
      </c>
      <c r="C763" s="93" t="s">
        <v>9</v>
      </c>
      <c r="D763" s="130">
        <f>IF(ISERR('Профессиональное обучение'!E169),"-",'Профессиональное обучение'!E169)</f>
        <v>0</v>
      </c>
      <c r="E763" s="130">
        <f>IF(ISERR('Профессиональное обучение'!F169),"-",'Профессиональное обучение'!F169)</f>
        <v>0</v>
      </c>
      <c r="F763" s="130">
        <f>IF(ISERR('Профессиональное обучение'!G169),"-",'Профессиональное обучение'!G169)</f>
        <v>0</v>
      </c>
      <c r="G763" s="8"/>
      <c r="H763" s="8"/>
    </row>
    <row r="764" spans="1:8" ht="30" hidden="1" x14ac:dyDescent="0.25">
      <c r="A764" s="122" t="s">
        <v>1172</v>
      </c>
      <c r="B764" s="123" t="s">
        <v>1171</v>
      </c>
      <c r="C764" s="108"/>
      <c r="D764" s="136"/>
      <c r="E764" s="136"/>
      <c r="F764" s="136"/>
      <c r="G764" s="8"/>
      <c r="H764" s="8"/>
    </row>
    <row r="765" spans="1:8" ht="60" hidden="1" x14ac:dyDescent="0.25">
      <c r="A765" s="13" t="s">
        <v>1174</v>
      </c>
      <c r="B765" s="81" t="s">
        <v>1560</v>
      </c>
      <c r="C765" s="13" t="s">
        <v>9</v>
      </c>
      <c r="D765" s="136"/>
      <c r="E765" s="136"/>
      <c r="F765" s="136"/>
      <c r="G765" s="8"/>
      <c r="H765" s="8"/>
    </row>
    <row r="766" spans="1:8" ht="60" hidden="1" x14ac:dyDescent="0.25">
      <c r="A766" s="122" t="s">
        <v>1178</v>
      </c>
      <c r="B766" s="123" t="s">
        <v>1177</v>
      </c>
      <c r="C766" s="108"/>
      <c r="D766" s="136"/>
      <c r="E766" s="136"/>
      <c r="F766" s="136"/>
      <c r="G766" s="8"/>
      <c r="H766" s="8"/>
    </row>
    <row r="767" spans="1:8" ht="30" hidden="1" x14ac:dyDescent="0.25">
      <c r="A767" s="13" t="s">
        <v>1180</v>
      </c>
      <c r="B767" s="81" t="s">
        <v>1195</v>
      </c>
      <c r="C767" s="13"/>
      <c r="D767" s="136"/>
      <c r="E767" s="136"/>
      <c r="F767" s="136"/>
      <c r="G767" s="8"/>
      <c r="H767" s="8"/>
    </row>
    <row r="768" spans="1:8" hidden="1" x14ac:dyDescent="0.25">
      <c r="A768" s="13"/>
      <c r="B768" s="81" t="s">
        <v>1561</v>
      </c>
      <c r="C768" s="13" t="s">
        <v>1323</v>
      </c>
      <c r="D768" s="136"/>
      <c r="E768" s="136"/>
      <c r="F768" s="136"/>
      <c r="G768" s="8"/>
      <c r="H768" s="8"/>
    </row>
    <row r="769" spans="1:8" hidden="1" x14ac:dyDescent="0.25">
      <c r="A769" s="13"/>
      <c r="B769" s="81" t="s">
        <v>1551</v>
      </c>
      <c r="C769" s="13" t="s">
        <v>1323</v>
      </c>
      <c r="D769" s="136"/>
      <c r="E769" s="136"/>
      <c r="F769" s="136"/>
      <c r="G769" s="8"/>
      <c r="H769" s="8"/>
    </row>
    <row r="770" spans="1:8" hidden="1" x14ac:dyDescent="0.25">
      <c r="A770" s="13"/>
      <c r="B770" s="81" t="s">
        <v>1562</v>
      </c>
      <c r="C770" s="13" t="s">
        <v>1323</v>
      </c>
      <c r="D770" s="136"/>
      <c r="E770" s="136"/>
      <c r="F770" s="136"/>
      <c r="G770" s="8"/>
      <c r="H770" s="8"/>
    </row>
    <row r="771" spans="1:8" hidden="1" x14ac:dyDescent="0.25">
      <c r="A771" s="13"/>
      <c r="B771" s="81" t="s">
        <v>1563</v>
      </c>
      <c r="C771" s="13" t="s">
        <v>1323</v>
      </c>
      <c r="D771" s="136"/>
      <c r="E771" s="136"/>
      <c r="F771" s="136"/>
      <c r="G771" s="8"/>
      <c r="H771" s="8"/>
    </row>
    <row r="772" spans="1:8" hidden="1" x14ac:dyDescent="0.25">
      <c r="A772" s="13"/>
      <c r="B772" s="81" t="s">
        <v>1550</v>
      </c>
      <c r="C772" s="13" t="s">
        <v>1323</v>
      </c>
      <c r="D772" s="136"/>
      <c r="E772" s="136"/>
      <c r="F772" s="136"/>
      <c r="G772" s="8"/>
      <c r="H772" s="8"/>
    </row>
    <row r="773" spans="1:8" hidden="1" x14ac:dyDescent="0.25">
      <c r="A773" s="13"/>
      <c r="B773" s="81" t="s">
        <v>1564</v>
      </c>
      <c r="C773" s="13" t="s">
        <v>1323</v>
      </c>
      <c r="D773" s="136"/>
      <c r="E773" s="136"/>
      <c r="F773" s="136"/>
      <c r="G773" s="8"/>
      <c r="H773" s="8"/>
    </row>
    <row r="774" spans="1:8" ht="45" hidden="1" x14ac:dyDescent="0.25">
      <c r="A774" s="122" t="s">
        <v>1182</v>
      </c>
      <c r="B774" s="123" t="s">
        <v>1181</v>
      </c>
      <c r="C774" s="108"/>
      <c r="D774" s="136"/>
      <c r="E774" s="136"/>
      <c r="F774" s="136"/>
      <c r="G774" s="8"/>
      <c r="H774" s="8"/>
    </row>
    <row r="775" spans="1:8" ht="60" hidden="1" x14ac:dyDescent="0.25">
      <c r="A775" s="13" t="s">
        <v>1184</v>
      </c>
      <c r="B775" s="81" t="s">
        <v>1183</v>
      </c>
      <c r="C775" s="13"/>
      <c r="D775" s="136"/>
      <c r="E775" s="136"/>
      <c r="F775" s="136"/>
      <c r="G775" s="8"/>
      <c r="H775" s="8"/>
    </row>
    <row r="776" spans="1:8" hidden="1" x14ac:dyDescent="0.25">
      <c r="A776" s="108"/>
      <c r="B776" s="81" t="s">
        <v>1565</v>
      </c>
      <c r="C776" s="13" t="s">
        <v>9</v>
      </c>
      <c r="D776" s="136"/>
      <c r="E776" s="136"/>
      <c r="F776" s="136"/>
      <c r="G776" s="8"/>
      <c r="H776" s="8"/>
    </row>
    <row r="777" spans="1:8" hidden="1" x14ac:dyDescent="0.25">
      <c r="A777" s="108"/>
      <c r="B777" s="81" t="s">
        <v>1566</v>
      </c>
      <c r="C777" s="13" t="s">
        <v>9</v>
      </c>
      <c r="D777" s="136"/>
      <c r="E777" s="136"/>
      <c r="F777" s="136"/>
      <c r="G777" s="8"/>
      <c r="H777" s="8"/>
    </row>
    <row r="778" spans="1:8" ht="30" hidden="1" x14ac:dyDescent="0.25">
      <c r="A778" s="122" t="s">
        <v>1189</v>
      </c>
      <c r="B778" s="123" t="s">
        <v>1190</v>
      </c>
      <c r="C778" s="108"/>
      <c r="D778" s="136"/>
      <c r="E778" s="136"/>
      <c r="F778" s="136"/>
      <c r="G778" s="8"/>
      <c r="H778" s="8"/>
    </row>
    <row r="779" spans="1:8" ht="75" hidden="1" x14ac:dyDescent="0.25">
      <c r="A779" s="13" t="s">
        <v>1192</v>
      </c>
      <c r="B779" s="81" t="s">
        <v>1567</v>
      </c>
      <c r="C779" s="13" t="s">
        <v>9</v>
      </c>
      <c r="D779" s="136"/>
      <c r="E779" s="136"/>
      <c r="F779" s="136"/>
      <c r="G779" s="8"/>
      <c r="H779" s="8"/>
    </row>
    <row r="780" spans="1:8" hidden="1" x14ac:dyDescent="0.25">
      <c r="A780" s="13"/>
      <c r="B780" s="81" t="s">
        <v>1921</v>
      </c>
      <c r="C780" s="13" t="s">
        <v>9</v>
      </c>
      <c r="D780" s="136"/>
      <c r="E780" s="136"/>
      <c r="F780" s="136"/>
      <c r="G780" s="136"/>
      <c r="H780" s="206"/>
    </row>
    <row r="781" spans="1:8" hidden="1" x14ac:dyDescent="0.25">
      <c r="A781" s="257" t="s">
        <v>705</v>
      </c>
      <c r="B781" s="257"/>
      <c r="C781" s="257"/>
      <c r="D781" s="257"/>
      <c r="E781" s="257"/>
      <c r="F781" s="257"/>
      <c r="G781" s="8"/>
      <c r="H781" s="8"/>
    </row>
    <row r="782" spans="1:8" ht="30" hidden="1" x14ac:dyDescent="0.25">
      <c r="A782" s="207" t="s">
        <v>707</v>
      </c>
      <c r="B782" s="34" t="s">
        <v>706</v>
      </c>
      <c r="C782" s="8"/>
      <c r="D782" s="9"/>
      <c r="E782" s="9"/>
      <c r="F782" s="9"/>
      <c r="G782" s="8"/>
      <c r="H782" s="8"/>
    </row>
    <row r="783" spans="1:8" ht="45" hidden="1" x14ac:dyDescent="0.25">
      <c r="A783" s="13" t="s">
        <v>1261</v>
      </c>
      <c r="B783" s="81" t="s">
        <v>1579</v>
      </c>
      <c r="C783" s="13" t="s">
        <v>9</v>
      </c>
      <c r="D783" s="136"/>
      <c r="E783" s="136"/>
      <c r="F783" s="136"/>
      <c r="G783" s="8"/>
      <c r="H783" s="8"/>
    </row>
    <row r="784" spans="1:8" ht="75" hidden="1" x14ac:dyDescent="0.25">
      <c r="A784" s="93" t="s">
        <v>712</v>
      </c>
      <c r="B784" s="137" t="s">
        <v>1924</v>
      </c>
      <c r="C784" s="93" t="s">
        <v>9</v>
      </c>
      <c r="D784" s="162"/>
      <c r="E784" s="162"/>
      <c r="F784" s="162"/>
      <c r="G784" s="130"/>
      <c r="H784" s="8"/>
    </row>
    <row r="785" spans="1:8" ht="90" hidden="1" x14ac:dyDescent="0.25">
      <c r="A785" s="93" t="s">
        <v>717</v>
      </c>
      <c r="B785" s="137" t="s">
        <v>1925</v>
      </c>
      <c r="C785" s="93" t="s">
        <v>9</v>
      </c>
      <c r="D785" s="130"/>
      <c r="E785" s="130"/>
      <c r="F785" s="130"/>
      <c r="G785" s="130"/>
      <c r="H785" s="205"/>
    </row>
    <row r="786" spans="1:8" ht="30" hidden="1" x14ac:dyDescent="0.25">
      <c r="A786" s="239" t="s">
        <v>719</v>
      </c>
      <c r="B786" s="209" t="s">
        <v>718</v>
      </c>
      <c r="C786" s="93"/>
      <c r="D786" s="130"/>
      <c r="E786" s="130"/>
      <c r="F786" s="130"/>
      <c r="G786" s="130"/>
      <c r="H786" s="8"/>
    </row>
    <row r="787" spans="1:8" hidden="1" x14ac:dyDescent="0.25">
      <c r="A787" s="122" t="s">
        <v>1278</v>
      </c>
      <c r="B787" s="123" t="s">
        <v>1279</v>
      </c>
      <c r="C787" s="108"/>
      <c r="D787" s="136"/>
      <c r="E787" s="136"/>
      <c r="F787" s="136"/>
      <c r="G787" s="8"/>
      <c r="H787" s="8"/>
    </row>
    <row r="788" spans="1:8" ht="45" hidden="1" x14ac:dyDescent="0.25">
      <c r="A788" s="161" t="s">
        <v>1267</v>
      </c>
      <c r="B788" s="81" t="s">
        <v>1580</v>
      </c>
      <c r="C788" s="13" t="s">
        <v>9</v>
      </c>
      <c r="D788" s="136"/>
      <c r="E788" s="136"/>
      <c r="F788" s="136"/>
      <c r="G788" s="8"/>
      <c r="H788" s="8"/>
    </row>
    <row r="789" spans="1:8" ht="105" hidden="1" x14ac:dyDescent="0.25">
      <c r="A789" s="6" t="s">
        <v>720</v>
      </c>
      <c r="B789" s="35" t="s">
        <v>1926</v>
      </c>
      <c r="C789" s="6"/>
      <c r="D789" s="82"/>
      <c r="E789" s="82"/>
      <c r="F789" s="82"/>
      <c r="G789" s="82"/>
      <c r="H789" s="206"/>
    </row>
    <row r="790" spans="1:8" hidden="1" x14ac:dyDescent="0.25">
      <c r="A790" s="6"/>
      <c r="B790" s="35" t="s">
        <v>1862</v>
      </c>
      <c r="C790" s="6" t="s">
        <v>9</v>
      </c>
      <c r="D790" s="82"/>
      <c r="E790" s="82"/>
      <c r="F790" s="82"/>
      <c r="G790" s="82"/>
      <c r="H790" s="206"/>
    </row>
    <row r="791" spans="1:8" hidden="1" x14ac:dyDescent="0.25">
      <c r="A791" s="6"/>
      <c r="B791" s="35" t="s">
        <v>1863</v>
      </c>
      <c r="C791" s="6" t="s">
        <v>9</v>
      </c>
      <c r="D791" s="82"/>
      <c r="E791" s="82"/>
      <c r="F791" s="82"/>
      <c r="G791" s="82"/>
      <c r="H791" s="206"/>
    </row>
    <row r="792" spans="1:8" hidden="1" x14ac:dyDescent="0.25">
      <c r="A792" s="6"/>
      <c r="B792" s="35" t="s">
        <v>1864</v>
      </c>
      <c r="C792" s="6" t="s">
        <v>9</v>
      </c>
      <c r="D792" s="82"/>
      <c r="E792" s="82"/>
      <c r="F792" s="82"/>
      <c r="G792" s="82"/>
      <c r="H792" s="206"/>
    </row>
    <row r="793" spans="1:8" ht="75" hidden="1" x14ac:dyDescent="0.25">
      <c r="A793" s="6" t="s">
        <v>731</v>
      </c>
      <c r="B793" s="35" t="s">
        <v>1927</v>
      </c>
      <c r="C793" s="6" t="s">
        <v>9</v>
      </c>
      <c r="D793" s="82"/>
      <c r="E793" s="82"/>
      <c r="F793" s="82"/>
      <c r="G793" s="82"/>
      <c r="H793" s="206"/>
    </row>
    <row r="794" spans="1:8" ht="60" hidden="1" x14ac:dyDescent="0.25">
      <c r="A794" s="6" t="s">
        <v>735</v>
      </c>
      <c r="B794" s="35" t="s">
        <v>1928</v>
      </c>
      <c r="C794" s="6"/>
      <c r="D794" s="82"/>
      <c r="E794" s="82"/>
      <c r="F794" s="82"/>
      <c r="G794" s="82"/>
      <c r="H794" s="206"/>
    </row>
    <row r="795" spans="1:8" hidden="1" x14ac:dyDescent="0.25">
      <c r="A795" s="6"/>
      <c r="B795" s="35" t="s">
        <v>1929</v>
      </c>
      <c r="C795" s="6"/>
      <c r="D795" s="82"/>
      <c r="E795" s="82"/>
      <c r="F795" s="82"/>
      <c r="G795" s="82"/>
      <c r="H795" s="206"/>
    </row>
    <row r="796" spans="1:8" hidden="1" x14ac:dyDescent="0.25">
      <c r="A796" s="6"/>
      <c r="B796" s="35" t="s">
        <v>1930</v>
      </c>
      <c r="C796" s="6" t="s">
        <v>9</v>
      </c>
      <c r="D796" s="82"/>
      <c r="E796" s="82"/>
      <c r="F796" s="82"/>
      <c r="G796" s="82"/>
      <c r="H796" s="206"/>
    </row>
    <row r="797" spans="1:8" hidden="1" x14ac:dyDescent="0.25">
      <c r="A797" s="6"/>
      <c r="B797" s="35" t="s">
        <v>1931</v>
      </c>
      <c r="C797" s="6" t="s">
        <v>9</v>
      </c>
      <c r="D797" s="82"/>
      <c r="E797" s="82"/>
      <c r="F797" s="82"/>
      <c r="G797" s="82"/>
      <c r="H797" s="206"/>
    </row>
    <row r="798" spans="1:8" hidden="1" x14ac:dyDescent="0.25">
      <c r="A798" s="6"/>
      <c r="B798" s="35" t="s">
        <v>1932</v>
      </c>
      <c r="C798" s="6" t="s">
        <v>9</v>
      </c>
      <c r="D798" s="82"/>
      <c r="E798" s="82"/>
      <c r="F798" s="82"/>
      <c r="G798" s="82"/>
      <c r="H798" s="206"/>
    </row>
    <row r="799" spans="1:8" ht="30" hidden="1" x14ac:dyDescent="0.25">
      <c r="A799" s="6"/>
      <c r="B799" s="35" t="s">
        <v>1933</v>
      </c>
      <c r="C799" s="6"/>
      <c r="D799" s="82"/>
      <c r="E799" s="82"/>
      <c r="F799" s="82"/>
      <c r="G799" s="82"/>
      <c r="H799" s="206"/>
    </row>
    <row r="800" spans="1:8" hidden="1" x14ac:dyDescent="0.25">
      <c r="A800" s="6"/>
      <c r="B800" s="35" t="s">
        <v>1930</v>
      </c>
      <c r="C800" s="6" t="s">
        <v>9</v>
      </c>
      <c r="D800" s="82"/>
      <c r="E800" s="82"/>
      <c r="F800" s="82"/>
      <c r="G800" s="82"/>
      <c r="H800" s="206"/>
    </row>
    <row r="801" spans="1:8" hidden="1" x14ac:dyDescent="0.25">
      <c r="A801" s="6"/>
      <c r="B801" s="35" t="s">
        <v>1931</v>
      </c>
      <c r="C801" s="6" t="s">
        <v>9</v>
      </c>
      <c r="D801" s="82"/>
      <c r="E801" s="82"/>
      <c r="F801" s="82"/>
      <c r="G801" s="82"/>
      <c r="H801" s="206"/>
    </row>
    <row r="802" spans="1:8" hidden="1" x14ac:dyDescent="0.25">
      <c r="A802" s="6"/>
      <c r="B802" s="35" t="s">
        <v>1932</v>
      </c>
      <c r="C802" s="6" t="s">
        <v>9</v>
      </c>
      <c r="D802" s="82"/>
      <c r="E802" s="82"/>
      <c r="F802" s="82"/>
      <c r="G802" s="82"/>
      <c r="H802" s="206"/>
    </row>
    <row r="803" spans="1:8" ht="60" hidden="1" x14ac:dyDescent="0.25">
      <c r="A803" s="10" t="s">
        <v>753</v>
      </c>
      <c r="B803" s="34" t="s">
        <v>752</v>
      </c>
      <c r="C803" s="6"/>
      <c r="D803" s="82"/>
      <c r="E803" s="82"/>
      <c r="F803" s="82"/>
      <c r="G803" s="82"/>
      <c r="H803" s="206"/>
    </row>
    <row r="804" spans="1:8" ht="90" hidden="1" x14ac:dyDescent="0.25">
      <c r="A804" s="6" t="s">
        <v>754</v>
      </c>
      <c r="B804" s="35" t="s">
        <v>1934</v>
      </c>
      <c r="C804" s="6"/>
      <c r="D804" s="82"/>
      <c r="E804" s="82"/>
      <c r="F804" s="82"/>
      <c r="G804" s="82"/>
      <c r="H804" s="206"/>
    </row>
    <row r="805" spans="1:8" hidden="1" x14ac:dyDescent="0.25">
      <c r="A805" s="6"/>
      <c r="B805" s="35" t="s">
        <v>1935</v>
      </c>
      <c r="C805" s="6" t="s">
        <v>9</v>
      </c>
      <c r="D805" s="82"/>
      <c r="E805" s="82"/>
      <c r="F805" s="82"/>
      <c r="G805" s="82"/>
      <c r="H805" s="206"/>
    </row>
    <row r="806" spans="1:8" hidden="1" x14ac:dyDescent="0.25">
      <c r="A806" s="6"/>
      <c r="B806" s="35" t="s">
        <v>1936</v>
      </c>
      <c r="C806" s="6" t="s">
        <v>9</v>
      </c>
      <c r="D806" s="82"/>
      <c r="E806" s="82"/>
      <c r="F806" s="82"/>
      <c r="G806" s="82"/>
      <c r="H806" s="206"/>
    </row>
    <row r="807" spans="1:8" ht="90" hidden="1" x14ac:dyDescent="0.25">
      <c r="A807" s="93" t="s">
        <v>762</v>
      </c>
      <c r="B807" s="137" t="s">
        <v>1937</v>
      </c>
      <c r="C807" s="93" t="s">
        <v>9</v>
      </c>
      <c r="D807" s="162"/>
      <c r="E807" s="162"/>
      <c r="F807" s="162"/>
      <c r="G807" s="130"/>
      <c r="H807" s="8"/>
    </row>
    <row r="808" spans="1:8" ht="105" hidden="1" x14ac:dyDescent="0.25">
      <c r="A808" s="93" t="s">
        <v>767</v>
      </c>
      <c r="B808" s="137" t="s">
        <v>1938</v>
      </c>
      <c r="C808" s="93" t="s">
        <v>1131</v>
      </c>
      <c r="D808" s="130"/>
      <c r="E808" s="130"/>
      <c r="F808" s="130"/>
      <c r="G808" s="130"/>
      <c r="H808" s="205"/>
    </row>
    <row r="809" spans="1:8" ht="60" hidden="1" x14ac:dyDescent="0.25">
      <c r="A809" s="208" t="s">
        <v>771</v>
      </c>
      <c r="B809" s="137" t="s">
        <v>1939</v>
      </c>
      <c r="C809" s="93" t="s">
        <v>1131</v>
      </c>
      <c r="D809" s="130"/>
      <c r="E809" s="130"/>
      <c r="F809" s="130"/>
      <c r="G809" s="130"/>
      <c r="H809" s="8"/>
    </row>
    <row r="810" spans="1:8" hidden="1" x14ac:dyDescent="0.25">
      <c r="A810" s="122" t="s">
        <v>1278</v>
      </c>
      <c r="B810" s="123" t="s">
        <v>1279</v>
      </c>
      <c r="C810" s="108"/>
      <c r="D810" s="136"/>
      <c r="E810" s="136"/>
      <c r="F810" s="136"/>
      <c r="G810" s="8"/>
      <c r="H810" s="8"/>
    </row>
    <row r="811" spans="1:8" ht="45" hidden="1" x14ac:dyDescent="0.25">
      <c r="A811" s="161" t="s">
        <v>1267</v>
      </c>
      <c r="B811" s="81" t="s">
        <v>1580</v>
      </c>
      <c r="C811" s="13" t="s">
        <v>9</v>
      </c>
      <c r="D811" s="136"/>
      <c r="E811" s="136"/>
      <c r="F811" s="136"/>
      <c r="G811" s="8"/>
      <c r="H811" s="8"/>
    </row>
    <row r="812" spans="1:8" ht="90" hidden="1" x14ac:dyDescent="0.25">
      <c r="A812" s="6" t="s">
        <v>779</v>
      </c>
      <c r="B812" s="35" t="s">
        <v>1940</v>
      </c>
      <c r="C812" s="6" t="s">
        <v>9</v>
      </c>
      <c r="D812" s="82"/>
      <c r="E812" s="82"/>
      <c r="F812" s="82"/>
      <c r="G812" s="82"/>
      <c r="H812" s="206"/>
    </row>
    <row r="813" spans="1:8" ht="60" hidden="1" x14ac:dyDescent="0.25">
      <c r="A813" s="6" t="s">
        <v>785</v>
      </c>
      <c r="B813" s="35" t="s">
        <v>1941</v>
      </c>
      <c r="C813" s="6" t="s">
        <v>9</v>
      </c>
      <c r="D813" s="82"/>
      <c r="E813" s="82"/>
      <c r="F813" s="82"/>
      <c r="G813" s="82"/>
      <c r="H813" s="206"/>
    </row>
    <row r="814" spans="1:8" ht="75" hidden="1" x14ac:dyDescent="0.25">
      <c r="A814" s="6" t="s">
        <v>790</v>
      </c>
      <c r="B814" s="35" t="s">
        <v>1942</v>
      </c>
      <c r="C814" s="6" t="s">
        <v>9</v>
      </c>
      <c r="D814" s="82"/>
      <c r="E814" s="82"/>
      <c r="F814" s="82"/>
      <c r="G814" s="82"/>
      <c r="H814" s="206"/>
    </row>
    <row r="815" spans="1:8" ht="60" hidden="1" x14ac:dyDescent="0.25">
      <c r="A815" s="10" t="s">
        <v>794</v>
      </c>
      <c r="B815" s="34" t="s">
        <v>795</v>
      </c>
      <c r="C815" s="6"/>
      <c r="D815" s="82"/>
      <c r="E815" s="82"/>
      <c r="F815" s="82"/>
      <c r="G815" s="82"/>
      <c r="H815" s="206"/>
    </row>
    <row r="816" spans="1:8" ht="75" hidden="1" x14ac:dyDescent="0.25">
      <c r="A816" s="6" t="s">
        <v>797</v>
      </c>
      <c r="B816" s="35" t="s">
        <v>1943</v>
      </c>
      <c r="C816" s="6" t="s">
        <v>9</v>
      </c>
      <c r="D816" s="82"/>
      <c r="E816" s="82"/>
      <c r="F816" s="82"/>
      <c r="G816" s="82"/>
      <c r="H816" s="206"/>
    </row>
    <row r="817" spans="1:8" ht="45" hidden="1" x14ac:dyDescent="0.25">
      <c r="A817" s="6" t="s">
        <v>802</v>
      </c>
      <c r="B817" s="35" t="s">
        <v>1944</v>
      </c>
      <c r="C817" s="6" t="s">
        <v>9</v>
      </c>
      <c r="D817" s="82"/>
      <c r="E817" s="82"/>
      <c r="F817" s="82"/>
      <c r="G817" s="82"/>
      <c r="H817" s="206"/>
    </row>
    <row r="818" spans="1:8" ht="30" hidden="1" x14ac:dyDescent="0.25">
      <c r="A818" s="6" t="s">
        <v>1350</v>
      </c>
      <c r="B818" s="35" t="s">
        <v>1945</v>
      </c>
      <c r="C818" s="6" t="s">
        <v>9</v>
      </c>
      <c r="D818" s="82"/>
      <c r="E818" s="82"/>
      <c r="F818" s="82"/>
      <c r="G818" s="82"/>
      <c r="H818" s="206"/>
    </row>
    <row r="819" spans="1:8" hidden="1" x14ac:dyDescent="0.25">
      <c r="A819" s="6"/>
      <c r="B819" s="35" t="s">
        <v>1867</v>
      </c>
      <c r="C819" s="6" t="s">
        <v>1323</v>
      </c>
      <c r="D819" s="82"/>
      <c r="E819" s="82"/>
      <c r="F819" s="82"/>
      <c r="G819" s="82"/>
      <c r="H819" s="206"/>
    </row>
    <row r="820" spans="1:8" hidden="1" x14ac:dyDescent="0.25">
      <c r="A820" s="6"/>
      <c r="B820" s="35" t="s">
        <v>1946</v>
      </c>
      <c r="C820" s="6" t="s">
        <v>1323</v>
      </c>
      <c r="D820" s="82"/>
      <c r="E820" s="82"/>
      <c r="F820" s="82"/>
      <c r="G820" s="82"/>
      <c r="H820" s="206"/>
    </row>
    <row r="821" spans="1:8" ht="60" hidden="1" x14ac:dyDescent="0.25">
      <c r="A821" s="6" t="s">
        <v>822</v>
      </c>
      <c r="B821" s="35" t="s">
        <v>1947</v>
      </c>
      <c r="C821" s="6" t="s">
        <v>9</v>
      </c>
      <c r="D821" s="82"/>
      <c r="E821" s="82"/>
      <c r="F821" s="82"/>
      <c r="G821" s="82"/>
      <c r="H821" s="206"/>
    </row>
    <row r="822" spans="1:8" ht="30" hidden="1" x14ac:dyDescent="0.25">
      <c r="A822" s="6" t="s">
        <v>821</v>
      </c>
      <c r="B822" s="35" t="s">
        <v>1948</v>
      </c>
      <c r="C822" s="6" t="s">
        <v>1322</v>
      </c>
      <c r="D822" s="82"/>
      <c r="E822" s="82"/>
      <c r="F822" s="82"/>
      <c r="G822" s="82"/>
      <c r="H822" s="206"/>
    </row>
    <row r="823" spans="1:8" ht="30" hidden="1" x14ac:dyDescent="0.25">
      <c r="A823" s="10" t="s">
        <v>829</v>
      </c>
      <c r="B823" s="34" t="s">
        <v>830</v>
      </c>
      <c r="C823" s="6"/>
      <c r="D823" s="82"/>
      <c r="E823" s="82"/>
      <c r="F823" s="82"/>
      <c r="G823" s="82"/>
      <c r="H823" s="206"/>
    </row>
    <row r="824" spans="1:8" ht="30" hidden="1" x14ac:dyDescent="0.25">
      <c r="A824" s="6" t="s">
        <v>832</v>
      </c>
      <c r="B824" s="35" t="s">
        <v>1949</v>
      </c>
      <c r="C824" s="6"/>
      <c r="D824" s="82"/>
      <c r="E824" s="82"/>
      <c r="F824" s="82"/>
      <c r="G824" s="82"/>
      <c r="H824" s="206"/>
    </row>
    <row r="825" spans="1:8" hidden="1" x14ac:dyDescent="0.25">
      <c r="A825" s="6"/>
      <c r="B825" s="35" t="s">
        <v>1950</v>
      </c>
      <c r="C825" s="6" t="s">
        <v>9</v>
      </c>
      <c r="D825" s="82"/>
      <c r="E825" s="82"/>
      <c r="F825" s="82"/>
      <c r="G825" s="82"/>
      <c r="H825" s="206"/>
    </row>
    <row r="826" spans="1:8" hidden="1" x14ac:dyDescent="0.25">
      <c r="A826" s="6"/>
      <c r="B826" s="35" t="s">
        <v>1951</v>
      </c>
      <c r="C826" s="6" t="s">
        <v>9</v>
      </c>
      <c r="D826" s="82"/>
      <c r="E826" s="82"/>
      <c r="F826" s="82"/>
      <c r="G826" s="82"/>
      <c r="H826" s="206"/>
    </row>
    <row r="827" spans="1:8" ht="75" hidden="1" x14ac:dyDescent="0.25">
      <c r="A827" s="6" t="s">
        <v>840</v>
      </c>
      <c r="B827" s="35" t="s">
        <v>1952</v>
      </c>
      <c r="C827" s="6"/>
      <c r="D827" s="82"/>
      <c r="E827" s="82"/>
      <c r="F827" s="82"/>
      <c r="G827" s="82"/>
      <c r="H827" s="206"/>
    </row>
    <row r="828" spans="1:8" hidden="1" x14ac:dyDescent="0.25">
      <c r="A828" s="6"/>
      <c r="B828" s="35" t="s">
        <v>1898</v>
      </c>
      <c r="C828" s="6" t="s">
        <v>9</v>
      </c>
      <c r="D828" s="82"/>
      <c r="E828" s="82"/>
      <c r="F828" s="82"/>
      <c r="G828" s="82"/>
      <c r="H828" s="206"/>
    </row>
    <row r="829" spans="1:8" hidden="1" x14ac:dyDescent="0.25">
      <c r="A829" s="6"/>
      <c r="B829" s="35" t="s">
        <v>1953</v>
      </c>
      <c r="C829" s="6" t="s">
        <v>9</v>
      </c>
      <c r="D829" s="82"/>
      <c r="E829" s="82"/>
      <c r="F829" s="82"/>
      <c r="G829" s="82"/>
      <c r="H829" s="206"/>
    </row>
    <row r="830" spans="1:8" ht="30" hidden="1" x14ac:dyDescent="0.25">
      <c r="A830" s="6"/>
      <c r="B830" s="35" t="s">
        <v>1900</v>
      </c>
      <c r="C830" s="6" t="s">
        <v>9</v>
      </c>
      <c r="D830" s="82"/>
      <c r="E830" s="82"/>
      <c r="F830" s="82"/>
      <c r="G830" s="82"/>
      <c r="H830" s="206"/>
    </row>
    <row r="831" spans="1:8" hidden="1" x14ac:dyDescent="0.25">
      <c r="A831" s="33"/>
      <c r="B831" s="35" t="s">
        <v>1508</v>
      </c>
      <c r="C831" s="6" t="s">
        <v>9</v>
      </c>
      <c r="D831" s="82"/>
      <c r="E831" s="82"/>
      <c r="F831" s="82"/>
      <c r="G831" s="8"/>
      <c r="H831" s="8"/>
    </row>
    <row r="832" spans="1:8" hidden="1" x14ac:dyDescent="0.25">
      <c r="A832" s="33"/>
      <c r="B832" s="35" t="s">
        <v>1568</v>
      </c>
      <c r="C832" s="6"/>
      <c r="D832" s="9"/>
      <c r="E832" s="9"/>
      <c r="F832" s="9"/>
      <c r="G832" s="8"/>
      <c r="H832" s="8"/>
    </row>
    <row r="833" spans="1:8" hidden="1" x14ac:dyDescent="0.25">
      <c r="A833" s="33"/>
      <c r="B833" s="35" t="s">
        <v>1507</v>
      </c>
      <c r="C833" s="6" t="s">
        <v>9</v>
      </c>
      <c r="D833" s="82"/>
      <c r="E833" s="82"/>
      <c r="F833" s="82"/>
      <c r="G833" s="8"/>
      <c r="H833" s="8"/>
    </row>
    <row r="834" spans="1:8" hidden="1" x14ac:dyDescent="0.25">
      <c r="A834" s="33"/>
      <c r="B834" s="35" t="s">
        <v>1508</v>
      </c>
      <c r="C834" s="6" t="s">
        <v>9</v>
      </c>
      <c r="D834" s="82"/>
      <c r="E834" s="82"/>
      <c r="F834" s="82"/>
      <c r="G834" s="8"/>
      <c r="H834" s="8"/>
    </row>
    <row r="835" spans="1:8" ht="45" hidden="1" x14ac:dyDescent="0.25">
      <c r="A835" s="10" t="s">
        <v>842</v>
      </c>
      <c r="B835" s="34" t="s">
        <v>843</v>
      </c>
      <c r="C835" s="6"/>
      <c r="D835" s="82"/>
      <c r="E835" s="82"/>
      <c r="F835" s="82"/>
      <c r="G835" s="82"/>
      <c r="H835" s="206"/>
    </row>
    <row r="836" spans="1:8" ht="75" hidden="1" x14ac:dyDescent="0.25">
      <c r="A836" s="6" t="s">
        <v>845</v>
      </c>
      <c r="B836" s="35" t="s">
        <v>1954</v>
      </c>
      <c r="C836" s="6" t="s">
        <v>9</v>
      </c>
      <c r="D836" s="82"/>
      <c r="E836" s="82"/>
      <c r="F836" s="82"/>
      <c r="G836" s="82"/>
      <c r="H836" s="206"/>
    </row>
    <row r="837" spans="1:8" ht="60" hidden="1" x14ac:dyDescent="0.25">
      <c r="A837" s="6" t="s">
        <v>851</v>
      </c>
      <c r="B837" s="35" t="s">
        <v>1955</v>
      </c>
      <c r="C837" s="6" t="s">
        <v>9</v>
      </c>
      <c r="D837" s="82"/>
      <c r="E837" s="82"/>
      <c r="F837" s="82"/>
      <c r="G837" s="82"/>
      <c r="H837" s="206"/>
    </row>
    <row r="838" spans="1:8" ht="45" hidden="1" x14ac:dyDescent="0.25">
      <c r="A838" s="10" t="s">
        <v>854</v>
      </c>
      <c r="B838" s="34" t="s">
        <v>855</v>
      </c>
      <c r="C838" s="6"/>
      <c r="D838" s="82"/>
      <c r="E838" s="82"/>
      <c r="F838" s="82"/>
      <c r="G838" s="82"/>
      <c r="H838" s="206"/>
    </row>
    <row r="839" spans="1:8" ht="75" hidden="1" x14ac:dyDescent="0.25">
      <c r="A839" s="6" t="s">
        <v>857</v>
      </c>
      <c r="B839" s="35" t="s">
        <v>1956</v>
      </c>
      <c r="C839" s="6"/>
      <c r="D839" s="82"/>
      <c r="E839" s="82"/>
      <c r="F839" s="82"/>
      <c r="G839" s="82"/>
      <c r="H839" s="206"/>
    </row>
    <row r="840" spans="1:8" ht="90" hidden="1" x14ac:dyDescent="0.25">
      <c r="A840" s="6" t="s">
        <v>865</v>
      </c>
      <c r="B840" s="35" t="s">
        <v>1957</v>
      </c>
      <c r="C840" s="6" t="s">
        <v>1325</v>
      </c>
      <c r="D840" s="82"/>
      <c r="E840" s="82"/>
      <c r="F840" s="82"/>
      <c r="G840" s="82"/>
      <c r="H840" s="206"/>
    </row>
    <row r="841" spans="1:8" ht="45" hidden="1" x14ac:dyDescent="0.25">
      <c r="A841" s="10" t="s">
        <v>869</v>
      </c>
      <c r="B841" s="34" t="s">
        <v>870</v>
      </c>
      <c r="C841" s="6"/>
      <c r="D841" s="82"/>
      <c r="E841" s="82"/>
      <c r="F841" s="82"/>
      <c r="G841" s="82"/>
      <c r="H841" s="206"/>
    </row>
    <row r="842" spans="1:8" ht="60" hidden="1" x14ac:dyDescent="0.25">
      <c r="A842" s="6" t="s">
        <v>872</v>
      </c>
      <c r="B842" s="35" t="s">
        <v>1958</v>
      </c>
      <c r="C842" s="6" t="s">
        <v>9</v>
      </c>
      <c r="D842" s="82"/>
      <c r="E842" s="82"/>
      <c r="F842" s="82"/>
      <c r="G842" s="82"/>
      <c r="H842" s="206"/>
    </row>
    <row r="843" spans="1:8" ht="60" hidden="1" x14ac:dyDescent="0.25">
      <c r="A843" s="10" t="s">
        <v>877</v>
      </c>
      <c r="B843" s="34" t="s">
        <v>1958</v>
      </c>
      <c r="C843" s="6"/>
      <c r="D843" s="82"/>
      <c r="E843" s="82"/>
      <c r="F843" s="82"/>
      <c r="G843" s="82"/>
      <c r="H843" s="206"/>
    </row>
    <row r="844" spans="1:8" ht="45" hidden="1" x14ac:dyDescent="0.25">
      <c r="A844" s="6" t="s">
        <v>880</v>
      </c>
      <c r="B844" s="35" t="s">
        <v>1959</v>
      </c>
      <c r="C844" s="6" t="s">
        <v>9</v>
      </c>
      <c r="D844" s="82"/>
      <c r="E844" s="82"/>
      <c r="F844" s="82"/>
      <c r="G844" s="82"/>
      <c r="H844" s="206"/>
    </row>
    <row r="845" spans="1:8" ht="30" hidden="1" x14ac:dyDescent="0.25">
      <c r="A845" s="210" t="s">
        <v>885</v>
      </c>
      <c r="B845" s="35" t="s">
        <v>1960</v>
      </c>
      <c r="C845" s="6" t="s">
        <v>1325</v>
      </c>
      <c r="D845" s="82"/>
      <c r="E845" s="82"/>
      <c r="F845" s="82"/>
      <c r="G845" s="82"/>
      <c r="H845" s="206"/>
    </row>
    <row r="846" spans="1:8" ht="75" hidden="1" x14ac:dyDescent="0.25">
      <c r="A846" s="6" t="s">
        <v>891</v>
      </c>
      <c r="B846" s="35" t="s">
        <v>1961</v>
      </c>
      <c r="C846" s="6" t="s">
        <v>9</v>
      </c>
      <c r="D846" s="82"/>
      <c r="E846" s="82"/>
      <c r="F846" s="82"/>
      <c r="G846" s="82"/>
      <c r="H846" s="206"/>
    </row>
    <row r="847" spans="1:8" ht="105" hidden="1" x14ac:dyDescent="0.25">
      <c r="A847" s="6" t="s">
        <v>895</v>
      </c>
      <c r="B847" s="35" t="s">
        <v>1962</v>
      </c>
      <c r="C847" s="6" t="s">
        <v>9</v>
      </c>
      <c r="D847" s="82"/>
      <c r="E847" s="82"/>
      <c r="F847" s="82"/>
      <c r="G847" s="82"/>
      <c r="H847" s="206"/>
    </row>
    <row r="848" spans="1:8" ht="45" hidden="1" x14ac:dyDescent="0.25">
      <c r="A848" s="10" t="s">
        <v>899</v>
      </c>
      <c r="B848" s="34" t="s">
        <v>900</v>
      </c>
      <c r="C848" s="6"/>
      <c r="D848" s="82"/>
      <c r="E848" s="82"/>
      <c r="F848" s="82"/>
      <c r="G848" s="82"/>
      <c r="H848" s="206"/>
    </row>
    <row r="849" spans="1:8" ht="46.5" hidden="1" customHeight="1" x14ac:dyDescent="0.25">
      <c r="A849" s="6" t="s">
        <v>901</v>
      </c>
      <c r="B849" s="35" t="s">
        <v>1351</v>
      </c>
      <c r="C849" s="6"/>
      <c r="D849" s="82"/>
      <c r="E849" s="82"/>
      <c r="F849" s="82"/>
      <c r="G849" s="82"/>
      <c r="H849" s="206"/>
    </row>
    <row r="850" spans="1:8" hidden="1" x14ac:dyDescent="0.25">
      <c r="A850" s="6"/>
      <c r="B850" s="35" t="s">
        <v>1920</v>
      </c>
      <c r="C850" s="6" t="s">
        <v>9</v>
      </c>
      <c r="D850" s="82"/>
      <c r="E850" s="82"/>
      <c r="F850" s="82"/>
      <c r="G850" s="82"/>
      <c r="H850" s="206"/>
    </row>
    <row r="851" spans="1:8" hidden="1" x14ac:dyDescent="0.25">
      <c r="A851" s="6"/>
      <c r="B851" s="35" t="s">
        <v>1921</v>
      </c>
      <c r="C851" s="6" t="s">
        <v>9</v>
      </c>
      <c r="D851" s="82"/>
      <c r="E851" s="82"/>
      <c r="F851" s="82"/>
      <c r="G851" s="82"/>
      <c r="H851" s="206"/>
    </row>
    <row r="852" spans="1:8" ht="30" hidden="1" x14ac:dyDescent="0.25">
      <c r="A852" s="210" t="s">
        <v>910</v>
      </c>
      <c r="B852" s="35" t="s">
        <v>911</v>
      </c>
      <c r="C852" s="6"/>
      <c r="D852" s="82"/>
      <c r="E852" s="82"/>
      <c r="F852" s="82"/>
      <c r="G852" s="82"/>
      <c r="H852" s="206"/>
    </row>
    <row r="853" spans="1:8" hidden="1" x14ac:dyDescent="0.25">
      <c r="A853" s="6"/>
      <c r="B853" s="35" t="s">
        <v>1920</v>
      </c>
      <c r="C853" s="6" t="s">
        <v>9</v>
      </c>
      <c r="D853" s="82"/>
      <c r="E853" s="82"/>
      <c r="F853" s="82"/>
      <c r="G853" s="82"/>
      <c r="H853" s="206"/>
    </row>
    <row r="854" spans="1:8" hidden="1" x14ac:dyDescent="0.25">
      <c r="A854" s="6"/>
      <c r="B854" s="35" t="s">
        <v>1921</v>
      </c>
      <c r="C854" s="6" t="s">
        <v>9</v>
      </c>
      <c r="D854" s="82"/>
      <c r="E854" s="82"/>
      <c r="F854" s="82"/>
      <c r="G854" s="82"/>
      <c r="H854" s="206"/>
    </row>
    <row r="855" spans="1:8" ht="30" hidden="1" x14ac:dyDescent="0.25">
      <c r="A855" s="6" t="s">
        <v>918</v>
      </c>
      <c r="B855" s="35" t="s">
        <v>919</v>
      </c>
      <c r="C855" s="6"/>
      <c r="D855" s="82"/>
      <c r="E855" s="82"/>
      <c r="F855" s="82"/>
      <c r="G855" s="82"/>
      <c r="H855" s="206"/>
    </row>
    <row r="856" spans="1:8" hidden="1" x14ac:dyDescent="0.25">
      <c r="A856" s="6"/>
      <c r="B856" s="35" t="s">
        <v>1920</v>
      </c>
      <c r="C856" s="6" t="s">
        <v>9</v>
      </c>
      <c r="D856" s="82"/>
      <c r="E856" s="82"/>
      <c r="F856" s="82"/>
      <c r="G856" s="82"/>
      <c r="H856" s="206"/>
    </row>
    <row r="857" spans="1:8" hidden="1" x14ac:dyDescent="0.25">
      <c r="A857" s="6"/>
      <c r="B857" s="35" t="s">
        <v>1921</v>
      </c>
      <c r="C857" s="6" t="s">
        <v>9</v>
      </c>
      <c r="D857" s="82"/>
      <c r="E857" s="82"/>
      <c r="F857" s="82"/>
      <c r="G857" s="82"/>
      <c r="H857" s="206"/>
    </row>
    <row r="858" spans="1:8" x14ac:dyDescent="0.25">
      <c r="A858" s="257" t="s">
        <v>927</v>
      </c>
      <c r="B858" s="257"/>
      <c r="C858" s="257"/>
      <c r="D858" s="257"/>
      <c r="E858" s="257"/>
      <c r="F858" s="257"/>
      <c r="G858" s="8"/>
      <c r="H858" s="8"/>
    </row>
    <row r="859" spans="1:8" hidden="1" x14ac:dyDescent="0.25">
      <c r="A859" s="122" t="s">
        <v>1273</v>
      </c>
      <c r="B859" s="123" t="s">
        <v>1274</v>
      </c>
      <c r="C859" s="108"/>
      <c r="D859" s="136"/>
      <c r="E859" s="136"/>
      <c r="F859" s="136"/>
      <c r="G859" s="8"/>
      <c r="H859" s="8"/>
    </row>
    <row r="860" spans="1:8" ht="30" hidden="1" x14ac:dyDescent="0.25">
      <c r="A860" s="161" t="s">
        <v>1232</v>
      </c>
      <c r="B860" s="81" t="s">
        <v>1569</v>
      </c>
      <c r="C860" s="13" t="s">
        <v>9</v>
      </c>
      <c r="D860" s="136"/>
      <c r="E860" s="136"/>
      <c r="F860" s="136"/>
      <c r="G860" s="8"/>
      <c r="H860" s="8"/>
    </row>
    <row r="861" spans="1:8" ht="30" hidden="1" x14ac:dyDescent="0.25">
      <c r="A861" s="13" t="s">
        <v>1243</v>
      </c>
      <c r="B861" s="81" t="s">
        <v>1570</v>
      </c>
      <c r="C861" s="13" t="s">
        <v>9</v>
      </c>
      <c r="D861" s="136"/>
      <c r="E861" s="136"/>
      <c r="F861" s="136"/>
      <c r="G861" s="8"/>
      <c r="H861" s="8"/>
    </row>
    <row r="862" spans="1:8" ht="45" hidden="1" x14ac:dyDescent="0.25">
      <c r="A862" s="122" t="s">
        <v>1275</v>
      </c>
      <c r="B862" s="123" t="s">
        <v>1245</v>
      </c>
      <c r="C862" s="108"/>
      <c r="D862" s="136"/>
      <c r="E862" s="136"/>
      <c r="F862" s="136"/>
      <c r="G862" s="8"/>
      <c r="H862" s="8"/>
    </row>
    <row r="863" spans="1:8" ht="105" hidden="1" x14ac:dyDescent="0.25">
      <c r="A863" s="13" t="s">
        <v>1256</v>
      </c>
      <c r="B863" s="81" t="s">
        <v>1624</v>
      </c>
      <c r="C863" s="13"/>
      <c r="D863" s="136"/>
      <c r="E863" s="136"/>
      <c r="F863" s="136"/>
      <c r="G863" s="8"/>
      <c r="H863" s="8"/>
    </row>
    <row r="864" spans="1:8" hidden="1" x14ac:dyDescent="0.25">
      <c r="A864" s="13"/>
      <c r="B864" s="18" t="s">
        <v>1571</v>
      </c>
      <c r="C864" s="13" t="s">
        <v>9</v>
      </c>
      <c r="D864" s="136"/>
      <c r="E864" s="136"/>
      <c r="F864" s="136"/>
      <c r="G864" s="8"/>
      <c r="H864" s="8"/>
    </row>
    <row r="865" spans="1:8" hidden="1" x14ac:dyDescent="0.25">
      <c r="A865" s="13"/>
      <c r="B865" s="18" t="s">
        <v>1250</v>
      </c>
      <c r="C865" s="13"/>
      <c r="D865" s="136"/>
      <c r="E865" s="136"/>
      <c r="F865" s="136"/>
      <c r="G865" s="8"/>
      <c r="H865" s="8"/>
    </row>
    <row r="866" spans="1:8" hidden="1" x14ac:dyDescent="0.25">
      <c r="A866" s="13"/>
      <c r="B866" s="22" t="s">
        <v>1572</v>
      </c>
      <c r="C866" s="13" t="s">
        <v>9</v>
      </c>
      <c r="D866" s="136"/>
      <c r="E866" s="136"/>
      <c r="F866" s="136"/>
      <c r="G866" s="8"/>
      <c r="H866" s="8"/>
    </row>
    <row r="867" spans="1:8" hidden="1" x14ac:dyDescent="0.25">
      <c r="A867" s="13"/>
      <c r="B867" s="22" t="s">
        <v>1573</v>
      </c>
      <c r="C867" s="13" t="s">
        <v>9</v>
      </c>
      <c r="D867" s="136"/>
      <c r="E867" s="136"/>
      <c r="F867" s="136"/>
      <c r="G867" s="8"/>
      <c r="H867" s="8"/>
    </row>
    <row r="868" spans="1:8" hidden="1" x14ac:dyDescent="0.25">
      <c r="A868" s="13"/>
      <c r="B868" s="22" t="s">
        <v>1574</v>
      </c>
      <c r="C868" s="13" t="s">
        <v>9</v>
      </c>
      <c r="D868" s="136"/>
      <c r="E868" s="136"/>
      <c r="F868" s="136"/>
      <c r="G868" s="8"/>
      <c r="H868" s="8"/>
    </row>
    <row r="869" spans="1:8" hidden="1" x14ac:dyDescent="0.25">
      <c r="A869" s="13"/>
      <c r="B869" s="22" t="s">
        <v>1575</v>
      </c>
      <c r="C869" s="13" t="s">
        <v>9</v>
      </c>
      <c r="D869" s="136"/>
      <c r="E869" s="136"/>
      <c r="F869" s="136"/>
      <c r="G869" s="8"/>
      <c r="H869" s="8"/>
    </row>
    <row r="870" spans="1:8" hidden="1" x14ac:dyDescent="0.25">
      <c r="A870" s="13"/>
      <c r="B870" s="18" t="s">
        <v>1253</v>
      </c>
      <c r="C870" s="13"/>
      <c r="D870" s="136"/>
      <c r="E870" s="136"/>
      <c r="F870" s="136"/>
      <c r="G870" s="8"/>
      <c r="H870" s="8"/>
    </row>
    <row r="871" spans="1:8" hidden="1" x14ac:dyDescent="0.25">
      <c r="A871" s="13"/>
      <c r="B871" s="22" t="s">
        <v>1576</v>
      </c>
      <c r="C871" s="13" t="s">
        <v>9</v>
      </c>
      <c r="D871" s="136"/>
      <c r="E871" s="136"/>
      <c r="F871" s="136"/>
      <c r="G871" s="8"/>
      <c r="H871" s="8"/>
    </row>
    <row r="872" spans="1:8" hidden="1" x14ac:dyDescent="0.25">
      <c r="A872" s="13"/>
      <c r="B872" s="22" t="s">
        <v>1577</v>
      </c>
      <c r="C872" s="13" t="s">
        <v>9</v>
      </c>
      <c r="D872" s="136"/>
      <c r="E872" s="136"/>
      <c r="F872" s="136"/>
      <c r="G872" s="8"/>
      <c r="H872" s="8"/>
    </row>
    <row r="873" spans="1:8" hidden="1" x14ac:dyDescent="0.25">
      <c r="A873" s="13"/>
      <c r="B873" s="22" t="s">
        <v>1578</v>
      </c>
      <c r="C873" s="13" t="s">
        <v>9</v>
      </c>
      <c r="D873" s="136"/>
      <c r="E873" s="136"/>
      <c r="F873" s="136"/>
      <c r="G873" s="8"/>
      <c r="H873" s="8"/>
    </row>
    <row r="874" spans="1:8" x14ac:dyDescent="0.25">
      <c r="A874" s="257" t="s">
        <v>928</v>
      </c>
      <c r="B874" s="257"/>
      <c r="C874" s="257"/>
      <c r="D874" s="257"/>
      <c r="E874" s="257"/>
      <c r="F874" s="257"/>
      <c r="G874" s="8"/>
      <c r="H874" s="8"/>
    </row>
    <row r="875" spans="1:8" ht="30" x14ac:dyDescent="0.25">
      <c r="A875" s="212" t="s">
        <v>930</v>
      </c>
      <c r="B875" s="209" t="s">
        <v>929</v>
      </c>
      <c r="C875" s="93"/>
      <c r="D875" s="162"/>
      <c r="E875" s="162"/>
      <c r="F875" s="162"/>
      <c r="G875" s="130"/>
      <c r="H875" s="8"/>
    </row>
    <row r="876" spans="1:8" ht="60" x14ac:dyDescent="0.25">
      <c r="A876" s="93" t="s">
        <v>932</v>
      </c>
      <c r="B876" s="137" t="s">
        <v>1963</v>
      </c>
      <c r="C876" s="6" t="s">
        <v>9</v>
      </c>
      <c r="D876" s="130">
        <v>112.79147235176549</v>
      </c>
      <c r="E876" s="130">
        <v>106.31163708086785</v>
      </c>
      <c r="F876" s="130">
        <v>107.19101123595505</v>
      </c>
      <c r="G876" s="130">
        <v>108.48</v>
      </c>
      <c r="H876" s="205">
        <v>96</v>
      </c>
    </row>
    <row r="877" spans="1:8" ht="30" x14ac:dyDescent="0.25">
      <c r="A877" s="208" t="s">
        <v>1974</v>
      </c>
      <c r="B877" s="213" t="s">
        <v>1973</v>
      </c>
      <c r="C877" s="93"/>
      <c r="D877" s="130"/>
      <c r="E877" s="130"/>
      <c r="F877" s="130"/>
      <c r="G877" s="130"/>
      <c r="H877" s="8"/>
    </row>
    <row r="878" spans="1:8" hidden="1" x14ac:dyDescent="0.25">
      <c r="A878" s="122"/>
      <c r="C878" s="108"/>
      <c r="D878" s="136"/>
      <c r="E878" s="136"/>
      <c r="F878" s="136"/>
      <c r="G878" s="8"/>
      <c r="H878" s="8"/>
    </row>
    <row r="879" spans="1:8" hidden="1" x14ac:dyDescent="0.25">
      <c r="A879" s="161"/>
      <c r="C879" s="13"/>
      <c r="D879" s="136"/>
      <c r="E879" s="136"/>
      <c r="F879" s="136"/>
      <c r="G879" s="8"/>
      <c r="H879" s="8"/>
    </row>
    <row r="880" spans="1:8" x14ac:dyDescent="0.25">
      <c r="A880" s="6"/>
      <c r="B880" s="137" t="s">
        <v>1964</v>
      </c>
      <c r="C880" s="6" t="s">
        <v>9</v>
      </c>
      <c r="D880" s="82"/>
      <c r="E880" s="82"/>
      <c r="F880" s="82"/>
      <c r="G880" s="82"/>
      <c r="H880" s="206">
        <v>11.54</v>
      </c>
    </row>
    <row r="881" spans="1:8" x14ac:dyDescent="0.25">
      <c r="A881" s="6"/>
      <c r="B881" s="35" t="s">
        <v>1965</v>
      </c>
      <c r="C881" s="6" t="s">
        <v>9</v>
      </c>
      <c r="D881" s="82"/>
      <c r="E881" s="82"/>
      <c r="F881" s="82"/>
      <c r="G881" s="82"/>
      <c r="H881" s="206">
        <v>6.1</v>
      </c>
    </row>
    <row r="882" spans="1:8" x14ac:dyDescent="0.25">
      <c r="A882" s="6"/>
      <c r="B882" s="35" t="s">
        <v>1966</v>
      </c>
      <c r="C882" s="6" t="s">
        <v>9</v>
      </c>
      <c r="D882" s="82"/>
      <c r="E882" s="82"/>
      <c r="F882" s="82"/>
      <c r="G882" s="82"/>
      <c r="H882" s="206">
        <v>2.88</v>
      </c>
    </row>
    <row r="883" spans="1:8" x14ac:dyDescent="0.25">
      <c r="A883" s="6"/>
      <c r="B883" s="35" t="s">
        <v>1967</v>
      </c>
      <c r="C883" s="6" t="s">
        <v>9</v>
      </c>
      <c r="D883" s="82"/>
      <c r="E883" s="82"/>
      <c r="F883" s="82"/>
      <c r="G883" s="82"/>
      <c r="H883" s="206">
        <v>18.059999999999999</v>
      </c>
    </row>
    <row r="884" spans="1:8" x14ac:dyDescent="0.25">
      <c r="A884" s="6"/>
      <c r="B884" s="35" t="s">
        <v>1968</v>
      </c>
      <c r="C884" s="6"/>
      <c r="D884" s="82"/>
      <c r="E884" s="82"/>
      <c r="F884" s="82"/>
      <c r="G884" s="82"/>
      <c r="H884" s="206"/>
    </row>
    <row r="885" spans="1:8" x14ac:dyDescent="0.25">
      <c r="A885" s="6"/>
      <c r="B885" s="35" t="s">
        <v>1969</v>
      </c>
      <c r="C885" s="6" t="s">
        <v>9</v>
      </c>
      <c r="D885" s="82"/>
      <c r="E885" s="82"/>
      <c r="F885" s="82"/>
      <c r="G885" s="82"/>
      <c r="H885" s="206">
        <v>30.07</v>
      </c>
    </row>
    <row r="886" spans="1:8" x14ac:dyDescent="0.25">
      <c r="A886" s="6"/>
      <c r="B886" s="35" t="s">
        <v>1970</v>
      </c>
      <c r="C886" s="6" t="s">
        <v>9</v>
      </c>
      <c r="D886" s="82"/>
      <c r="E886" s="82"/>
      <c r="F886" s="82"/>
      <c r="G886" s="82"/>
      <c r="H886" s="206"/>
    </row>
    <row r="887" spans="1:8" x14ac:dyDescent="0.25">
      <c r="A887" s="6"/>
      <c r="B887" s="35" t="s">
        <v>1971</v>
      </c>
      <c r="C887" s="6" t="s">
        <v>9</v>
      </c>
      <c r="D887" s="82"/>
      <c r="E887" s="82"/>
      <c r="F887" s="82"/>
      <c r="G887" s="82"/>
      <c r="H887" s="206">
        <v>31.35</v>
      </c>
    </row>
    <row r="888" spans="1:8" x14ac:dyDescent="0.25">
      <c r="A888" s="6"/>
      <c r="B888" s="35" t="s">
        <v>1969</v>
      </c>
      <c r="C888" s="6" t="s">
        <v>9</v>
      </c>
      <c r="D888" s="82"/>
      <c r="E888" s="82"/>
      <c r="F888" s="82"/>
      <c r="G888" s="82"/>
      <c r="H888" s="206"/>
    </row>
    <row r="889" spans="1:8" x14ac:dyDescent="0.25">
      <c r="A889" s="6"/>
      <c r="B889" s="35" t="s">
        <v>1972</v>
      </c>
      <c r="C889" s="6" t="s">
        <v>9</v>
      </c>
      <c r="D889" s="82"/>
      <c r="E889" s="82"/>
      <c r="F889" s="82"/>
      <c r="G889" s="82"/>
      <c r="H889" s="206"/>
    </row>
    <row r="890" spans="1:8" ht="60" x14ac:dyDescent="0.25">
      <c r="A890" s="6" t="s">
        <v>1975</v>
      </c>
      <c r="B890" s="255" t="s">
        <v>1976</v>
      </c>
      <c r="C890" s="6" t="s">
        <v>9</v>
      </c>
      <c r="D890" s="82"/>
      <c r="E890" s="82"/>
      <c r="F890" s="82"/>
      <c r="G890" s="82"/>
      <c r="H890" s="206">
        <v>21.76</v>
      </c>
    </row>
    <row r="891" spans="1:8" ht="30" x14ac:dyDescent="0.25">
      <c r="A891" s="10" t="s">
        <v>942</v>
      </c>
      <c r="B891" s="214" t="s">
        <v>1977</v>
      </c>
      <c r="C891" s="6"/>
      <c r="D891" s="82"/>
      <c r="E891" s="82"/>
      <c r="F891" s="82"/>
      <c r="G891" s="82"/>
      <c r="H891" s="206"/>
    </row>
    <row r="892" spans="1:8" ht="45" x14ac:dyDescent="0.25">
      <c r="A892" s="6" t="s">
        <v>945</v>
      </c>
      <c r="B892" s="35" t="s">
        <v>1978</v>
      </c>
      <c r="C892" s="6" t="s">
        <v>9</v>
      </c>
      <c r="D892" s="82"/>
      <c r="E892" s="82"/>
      <c r="F892" s="82"/>
      <c r="G892" s="82"/>
      <c r="H892" s="206">
        <v>0</v>
      </c>
    </row>
    <row r="893" spans="1:8" ht="30" x14ac:dyDescent="0.25">
      <c r="A893" s="6" t="s">
        <v>1617</v>
      </c>
      <c r="B893" s="35" t="s">
        <v>1979</v>
      </c>
      <c r="C893" s="6" t="s">
        <v>9</v>
      </c>
      <c r="D893" s="82"/>
      <c r="E893" s="82"/>
      <c r="F893" s="82"/>
      <c r="G893" s="82"/>
      <c r="H893" s="206">
        <v>0</v>
      </c>
    </row>
    <row r="894" spans="1:8" ht="45" x14ac:dyDescent="0.25">
      <c r="A894" s="10" t="s">
        <v>970</v>
      </c>
      <c r="B894" s="34" t="s">
        <v>971</v>
      </c>
      <c r="C894" s="6"/>
      <c r="D894" s="82"/>
      <c r="E894" s="82"/>
      <c r="F894" s="82"/>
      <c r="G894" s="82"/>
      <c r="H894" s="206"/>
    </row>
    <row r="895" spans="1:8" ht="60" x14ac:dyDescent="0.25">
      <c r="A895" s="6" t="s">
        <v>973</v>
      </c>
      <c r="B895" s="35" t="s">
        <v>1980</v>
      </c>
      <c r="C895" s="6" t="s">
        <v>9</v>
      </c>
      <c r="D895" s="82">
        <v>78.019402752626277</v>
      </c>
      <c r="E895" s="82">
        <v>82.271981580644436</v>
      </c>
      <c r="F895" s="82">
        <v>78.482377842042325</v>
      </c>
      <c r="G895" s="82">
        <v>82.038379508574337</v>
      </c>
      <c r="H895" s="206">
        <v>78.633915299276268</v>
      </c>
    </row>
    <row r="896" spans="1:8" ht="30" x14ac:dyDescent="0.25">
      <c r="A896" s="6" t="s">
        <v>1982</v>
      </c>
      <c r="B896" s="35" t="s">
        <v>1981</v>
      </c>
      <c r="C896" s="6"/>
      <c r="D896" s="82"/>
      <c r="E896" s="82"/>
      <c r="F896" s="82"/>
      <c r="G896" s="82"/>
      <c r="H896" s="206"/>
    </row>
    <row r="897" spans="1:8" x14ac:dyDescent="0.25">
      <c r="A897" s="6"/>
      <c r="B897" s="35" t="s">
        <v>1983</v>
      </c>
      <c r="C897" s="6" t="s">
        <v>9</v>
      </c>
      <c r="D897" s="82"/>
      <c r="E897" s="82"/>
      <c r="F897" s="82"/>
      <c r="G897" s="82"/>
      <c r="H897" s="206">
        <v>79.72</v>
      </c>
    </row>
    <row r="898" spans="1:8" x14ac:dyDescent="0.25">
      <c r="A898" s="93"/>
      <c r="B898" s="137" t="s">
        <v>1984</v>
      </c>
      <c r="C898" s="6" t="s">
        <v>9</v>
      </c>
      <c r="D898" s="162"/>
      <c r="E898" s="162"/>
      <c r="F898" s="162"/>
      <c r="G898" s="130"/>
      <c r="H898" s="206">
        <v>54.55</v>
      </c>
    </row>
    <row r="899" spans="1:8" ht="120" x14ac:dyDescent="0.25">
      <c r="A899" s="93" t="s">
        <v>1986</v>
      </c>
      <c r="B899" s="256" t="s">
        <v>1985</v>
      </c>
      <c r="C899" s="93"/>
      <c r="D899" s="130"/>
      <c r="E899" s="130"/>
      <c r="F899" s="130"/>
      <c r="G899" s="130"/>
      <c r="H899" s="205">
        <v>100</v>
      </c>
    </row>
    <row r="900" spans="1:8" ht="45" x14ac:dyDescent="0.25">
      <c r="A900" s="208"/>
      <c r="B900" s="256" t="s">
        <v>1987</v>
      </c>
      <c r="C900" s="6" t="s">
        <v>9</v>
      </c>
      <c r="D900" s="130"/>
      <c r="E900" s="130"/>
      <c r="F900" s="130"/>
      <c r="G900" s="130"/>
      <c r="H900" s="8">
        <v>100</v>
      </c>
    </row>
    <row r="901" spans="1:8" x14ac:dyDescent="0.25">
      <c r="A901" s="122"/>
      <c r="B901" s="215" t="s">
        <v>1988</v>
      </c>
      <c r="C901" s="6" t="s">
        <v>9</v>
      </c>
      <c r="D901" s="136"/>
      <c r="E901" s="136"/>
      <c r="F901" s="136"/>
      <c r="G901" s="8"/>
      <c r="H901" s="8">
        <v>100</v>
      </c>
    </row>
    <row r="902" spans="1:8" ht="60" x14ac:dyDescent="0.25">
      <c r="A902" s="13" t="s">
        <v>1990</v>
      </c>
      <c r="B902" s="215" t="s">
        <v>1989</v>
      </c>
      <c r="C902" s="13"/>
      <c r="D902" s="136"/>
      <c r="E902" s="136"/>
      <c r="F902" s="136"/>
      <c r="G902" s="8"/>
      <c r="H902" s="8">
        <v>27.78</v>
      </c>
    </row>
    <row r="903" spans="1:8" ht="45" x14ac:dyDescent="0.25">
      <c r="A903" s="10" t="s">
        <v>979</v>
      </c>
      <c r="B903" s="217" t="s">
        <v>1991</v>
      </c>
      <c r="C903" s="6"/>
      <c r="D903" s="82"/>
      <c r="E903" s="82"/>
      <c r="F903" s="82"/>
      <c r="G903" s="82"/>
      <c r="H903" s="206"/>
    </row>
    <row r="904" spans="1:8" ht="30" x14ac:dyDescent="0.25">
      <c r="A904" s="6" t="s">
        <v>982</v>
      </c>
      <c r="B904" s="216" t="s">
        <v>1992</v>
      </c>
      <c r="C904" s="6" t="s">
        <v>1322</v>
      </c>
      <c r="D904" s="82">
        <v>0.83966745843230406</v>
      </c>
      <c r="E904" s="82">
        <v>0.87176325524044385</v>
      </c>
      <c r="F904" s="82">
        <v>0.82786885245901642</v>
      </c>
      <c r="G904" s="82">
        <v>0.81047000382116929</v>
      </c>
      <c r="H904" s="206">
        <v>0.81047000382116929</v>
      </c>
    </row>
    <row r="905" spans="1:8" ht="30" x14ac:dyDescent="0.25">
      <c r="A905" s="6" t="s">
        <v>985</v>
      </c>
      <c r="B905" s="216" t="s">
        <v>1993</v>
      </c>
      <c r="C905" s="6"/>
      <c r="D905" s="82"/>
      <c r="E905" s="82"/>
      <c r="F905" s="82"/>
      <c r="G905" s="82"/>
      <c r="H905" s="206"/>
    </row>
    <row r="906" spans="1:8" x14ac:dyDescent="0.25">
      <c r="A906" s="6"/>
      <c r="B906" s="218" t="s">
        <v>1994</v>
      </c>
      <c r="C906" s="6" t="s">
        <v>9</v>
      </c>
      <c r="D906" s="82"/>
      <c r="E906" s="82"/>
      <c r="F906" s="82"/>
      <c r="G906" s="82"/>
      <c r="H906" s="206">
        <v>100</v>
      </c>
    </row>
    <row r="907" spans="1:8" x14ac:dyDescent="0.25">
      <c r="A907" s="6"/>
      <c r="B907" s="216" t="s">
        <v>1995</v>
      </c>
      <c r="C907" s="6" t="s">
        <v>9</v>
      </c>
      <c r="D907" s="82"/>
      <c r="E907" s="82"/>
      <c r="F907" s="82"/>
      <c r="G907" s="82"/>
      <c r="H907" s="206">
        <v>100</v>
      </c>
    </row>
    <row r="908" spans="1:8" x14ac:dyDescent="0.25">
      <c r="A908" s="6"/>
      <c r="B908" s="216" t="s">
        <v>1996</v>
      </c>
      <c r="C908" s="6" t="s">
        <v>9</v>
      </c>
      <c r="D908" s="82"/>
      <c r="E908" s="82"/>
      <c r="F908" s="82"/>
      <c r="G908" s="82"/>
      <c r="H908" s="206">
        <v>100</v>
      </c>
    </row>
    <row r="909" spans="1:8" x14ac:dyDescent="0.25">
      <c r="A909" s="6"/>
      <c r="B909" s="216" t="s">
        <v>1997</v>
      </c>
      <c r="C909" s="6" t="s">
        <v>9</v>
      </c>
      <c r="D909" s="82"/>
      <c r="E909" s="82"/>
      <c r="F909" s="82"/>
      <c r="G909" s="82"/>
      <c r="H909" s="206">
        <v>100</v>
      </c>
    </row>
    <row r="910" spans="1:8" x14ac:dyDescent="0.25">
      <c r="A910" s="6"/>
      <c r="B910" s="216" t="s">
        <v>1998</v>
      </c>
      <c r="C910" s="6" t="s">
        <v>9</v>
      </c>
      <c r="D910" s="82"/>
      <c r="E910" s="82"/>
      <c r="F910" s="82"/>
      <c r="G910" s="82"/>
      <c r="H910" s="206">
        <v>100</v>
      </c>
    </row>
    <row r="911" spans="1:8" x14ac:dyDescent="0.25">
      <c r="A911" s="6"/>
      <c r="B911" s="216" t="s">
        <v>1999</v>
      </c>
      <c r="C911" s="6" t="s">
        <v>9</v>
      </c>
      <c r="D911" s="82"/>
      <c r="E911" s="82"/>
      <c r="F911" s="82"/>
      <c r="G911" s="82"/>
      <c r="H911" s="206">
        <v>100</v>
      </c>
    </row>
    <row r="912" spans="1:8" x14ac:dyDescent="0.25">
      <c r="A912" s="6"/>
      <c r="B912" s="216" t="s">
        <v>2000</v>
      </c>
      <c r="C912" s="6" t="s">
        <v>9</v>
      </c>
      <c r="D912" s="82"/>
      <c r="E912" s="82"/>
      <c r="F912" s="82"/>
      <c r="G912" s="82"/>
      <c r="H912" s="206">
        <v>100</v>
      </c>
    </row>
    <row r="913" spans="1:8" x14ac:dyDescent="0.25">
      <c r="A913" s="6"/>
      <c r="B913" s="216" t="s">
        <v>2001</v>
      </c>
      <c r="C913" s="6" t="s">
        <v>9</v>
      </c>
      <c r="D913" s="82"/>
      <c r="E913" s="82"/>
      <c r="F913" s="82"/>
      <c r="G913" s="82"/>
      <c r="H913" s="206">
        <v>100</v>
      </c>
    </row>
    <row r="914" spans="1:8" ht="30" x14ac:dyDescent="0.25">
      <c r="A914" s="6" t="s">
        <v>991</v>
      </c>
      <c r="B914" s="218" t="s">
        <v>992</v>
      </c>
      <c r="C914" s="6"/>
      <c r="D914" s="82"/>
      <c r="E914" s="82"/>
      <c r="F914" s="82"/>
      <c r="G914" s="82"/>
      <c r="H914" s="206"/>
    </row>
    <row r="915" spans="1:8" x14ac:dyDescent="0.25">
      <c r="A915" s="6"/>
      <c r="B915" s="216" t="s">
        <v>1983</v>
      </c>
      <c r="C915" s="6" t="s">
        <v>1323</v>
      </c>
      <c r="D915" s="82">
        <v>0.59382422802850354</v>
      </c>
      <c r="E915" s="82">
        <v>0.61652281134401976</v>
      </c>
      <c r="F915" s="82">
        <v>0.46838407494145201</v>
      </c>
      <c r="G915" s="82">
        <v>0.45854031333588074</v>
      </c>
      <c r="H915" s="206">
        <v>0.45854031333588074</v>
      </c>
    </row>
    <row r="916" spans="1:8" x14ac:dyDescent="0.25">
      <c r="A916" s="6"/>
      <c r="B916" s="216" t="s">
        <v>1891</v>
      </c>
      <c r="C916" s="6" t="s">
        <v>1323</v>
      </c>
      <c r="D916" s="82">
        <v>0.31670625494853522</v>
      </c>
      <c r="E916" s="82">
        <v>0.32881216605014385</v>
      </c>
      <c r="F916" s="82">
        <v>0.31225604996096801</v>
      </c>
      <c r="G916" s="82">
        <v>0.45854031333588074</v>
      </c>
      <c r="H916" s="206">
        <v>0.45854031333588074</v>
      </c>
    </row>
    <row r="917" spans="1:8" ht="60" x14ac:dyDescent="0.25">
      <c r="A917" s="10" t="s">
        <v>996</v>
      </c>
      <c r="B917" s="217" t="s">
        <v>995</v>
      </c>
      <c r="C917" s="6"/>
      <c r="D917" s="82"/>
      <c r="E917" s="82"/>
      <c r="F917" s="82"/>
      <c r="G917" s="82"/>
      <c r="H917" s="206"/>
    </row>
    <row r="918" spans="1:8" x14ac:dyDescent="0.25">
      <c r="A918" s="6" t="s">
        <v>998</v>
      </c>
      <c r="B918" s="216" t="s">
        <v>2002</v>
      </c>
      <c r="C918" s="6"/>
      <c r="D918" s="82">
        <v>100</v>
      </c>
      <c r="E918" s="82">
        <v>100</v>
      </c>
      <c r="F918" s="82">
        <v>100</v>
      </c>
      <c r="G918" s="82">
        <v>100</v>
      </c>
      <c r="H918" s="206">
        <v>100</v>
      </c>
    </row>
    <row r="919" spans="1:8" ht="45" x14ac:dyDescent="0.25">
      <c r="A919" s="10" t="s">
        <v>1010</v>
      </c>
      <c r="B919" s="217" t="s">
        <v>2003</v>
      </c>
      <c r="C919" s="6"/>
      <c r="D919" s="82"/>
      <c r="E919" s="82"/>
      <c r="F919" s="82"/>
      <c r="G919" s="82"/>
      <c r="H919" s="206"/>
    </row>
    <row r="920" spans="1:8" ht="30" x14ac:dyDescent="0.25">
      <c r="A920" s="6" t="s">
        <v>1013</v>
      </c>
      <c r="B920" s="216" t="s">
        <v>2004</v>
      </c>
      <c r="C920" s="6" t="s">
        <v>1325</v>
      </c>
      <c r="D920" s="82">
        <v>19.797307996832938</v>
      </c>
      <c r="E920" s="82">
        <v>23.466091245376077</v>
      </c>
      <c r="F920" s="82">
        <v>24.859484777517565</v>
      </c>
      <c r="G920" s="82">
        <v>22.708826901031717</v>
      </c>
      <c r="H920" s="206">
        <v>22.708826901031717</v>
      </c>
    </row>
    <row r="921" spans="1:8" ht="45" x14ac:dyDescent="0.25">
      <c r="A921" s="6" t="s">
        <v>1387</v>
      </c>
      <c r="B921" s="216" t="s">
        <v>2005</v>
      </c>
      <c r="C921" s="6" t="s">
        <v>9</v>
      </c>
      <c r="D921" s="82">
        <v>0</v>
      </c>
      <c r="E921" s="82">
        <v>0</v>
      </c>
      <c r="F921" s="82">
        <v>0</v>
      </c>
      <c r="G921" s="82">
        <v>0</v>
      </c>
      <c r="H921" s="206">
        <v>0</v>
      </c>
    </row>
    <row r="922" spans="1:8" hidden="1" x14ac:dyDescent="0.25">
      <c r="A922" s="33"/>
      <c r="B922" s="216"/>
      <c r="C922" s="6"/>
      <c r="D922" s="82"/>
      <c r="E922" s="82"/>
      <c r="F922" s="82"/>
      <c r="G922" s="8"/>
      <c r="H922" s="8"/>
    </row>
    <row r="923" spans="1:8" hidden="1" x14ac:dyDescent="0.25">
      <c r="A923" s="33"/>
      <c r="B923" s="216"/>
      <c r="C923" s="6"/>
      <c r="D923" s="9"/>
      <c r="E923" s="9"/>
      <c r="F923" s="9"/>
      <c r="G923" s="8"/>
      <c r="H923" s="8"/>
    </row>
    <row r="924" spans="1:8" hidden="1" x14ac:dyDescent="0.25">
      <c r="A924" s="33"/>
      <c r="B924" s="216"/>
      <c r="C924" s="6"/>
      <c r="D924" s="82"/>
      <c r="E924" s="82"/>
      <c r="F924" s="82"/>
      <c r="G924" s="8"/>
      <c r="H924" s="8"/>
    </row>
    <row r="925" spans="1:8" hidden="1" x14ac:dyDescent="0.25">
      <c r="A925" s="33"/>
      <c r="B925" s="216"/>
      <c r="C925" s="6"/>
      <c r="D925" s="82"/>
      <c r="E925" s="82"/>
      <c r="F925" s="82"/>
      <c r="G925" s="8"/>
      <c r="H925" s="8"/>
    </row>
    <row r="926" spans="1:8" ht="45" x14ac:dyDescent="0.25">
      <c r="A926" s="10" t="s">
        <v>1018</v>
      </c>
      <c r="B926" s="217" t="s">
        <v>1017</v>
      </c>
      <c r="C926" s="6"/>
      <c r="D926" s="82"/>
      <c r="E926" s="82"/>
      <c r="F926" s="82"/>
      <c r="G926" s="82"/>
      <c r="H926" s="206"/>
    </row>
    <row r="927" spans="1:8" ht="30" x14ac:dyDescent="0.25">
      <c r="A927" s="6" t="s">
        <v>1019</v>
      </c>
      <c r="B927" s="216" t="s">
        <v>2006</v>
      </c>
      <c r="C927" s="6" t="s">
        <v>9</v>
      </c>
      <c r="D927" s="82">
        <v>100</v>
      </c>
      <c r="E927" s="82">
        <v>100</v>
      </c>
      <c r="F927" s="82">
        <v>100</v>
      </c>
      <c r="G927" s="82">
        <v>100</v>
      </c>
      <c r="H927" s="206">
        <v>100</v>
      </c>
    </row>
    <row r="928" spans="1:8" ht="45" x14ac:dyDescent="0.25">
      <c r="A928" s="10" t="s">
        <v>1024</v>
      </c>
      <c r="B928" s="217" t="s">
        <v>1023</v>
      </c>
      <c r="C928" s="6"/>
      <c r="D928" s="82"/>
      <c r="E928" s="82"/>
      <c r="F928" s="82"/>
      <c r="G928" s="82"/>
      <c r="H928" s="206"/>
    </row>
    <row r="929" spans="1:8" ht="30" x14ac:dyDescent="0.25">
      <c r="A929" s="6" t="s">
        <v>1026</v>
      </c>
      <c r="B929" s="218" t="s">
        <v>2007</v>
      </c>
      <c r="C929" s="6" t="s">
        <v>9</v>
      </c>
      <c r="D929" s="82">
        <v>0</v>
      </c>
      <c r="E929" s="82">
        <v>0</v>
      </c>
      <c r="F929" s="82">
        <v>0</v>
      </c>
      <c r="G929" s="82">
        <v>0</v>
      </c>
      <c r="H929" s="82">
        <v>0</v>
      </c>
    </row>
    <row r="930" spans="1:8" ht="30" x14ac:dyDescent="0.25">
      <c r="A930" s="6" t="s">
        <v>1028</v>
      </c>
      <c r="B930" s="216" t="s">
        <v>2008</v>
      </c>
      <c r="C930" s="6" t="s">
        <v>9</v>
      </c>
      <c r="D930" s="82">
        <v>0</v>
      </c>
      <c r="E930" s="82">
        <v>0</v>
      </c>
      <c r="F930" s="82">
        <v>0</v>
      </c>
      <c r="G930" s="82">
        <v>0</v>
      </c>
      <c r="H930" s="82">
        <v>0</v>
      </c>
    </row>
    <row r="931" spans="1:8" ht="30" x14ac:dyDescent="0.25">
      <c r="A931" s="10" t="s">
        <v>1038</v>
      </c>
      <c r="B931" s="217" t="s">
        <v>1037</v>
      </c>
      <c r="C931" s="6"/>
      <c r="D931" s="82"/>
      <c r="E931" s="82"/>
      <c r="F931" s="82"/>
      <c r="G931" s="82"/>
      <c r="H931" s="206"/>
    </row>
    <row r="932" spans="1:8" ht="75" x14ac:dyDescent="0.25">
      <c r="A932" s="6" t="s">
        <v>1039</v>
      </c>
      <c r="B932" s="218" t="s">
        <v>2009</v>
      </c>
      <c r="C932" s="6"/>
      <c r="D932" s="82"/>
      <c r="E932" s="82"/>
      <c r="F932" s="82"/>
      <c r="G932" s="82"/>
      <c r="H932" s="206"/>
    </row>
    <row r="933" spans="1:8" ht="30" x14ac:dyDescent="0.25">
      <c r="A933" s="6"/>
      <c r="B933" s="216" t="s">
        <v>2010</v>
      </c>
      <c r="C933" s="6"/>
      <c r="D933" s="82"/>
      <c r="E933" s="82"/>
      <c r="F933" s="82"/>
      <c r="G933" s="82"/>
      <c r="H933" s="206"/>
    </row>
    <row r="934" spans="1:8" ht="18" customHeight="1" x14ac:dyDescent="0.25">
      <c r="A934" s="6"/>
      <c r="B934" s="211" t="s">
        <v>2011</v>
      </c>
      <c r="C934" s="6" t="s">
        <v>9</v>
      </c>
      <c r="D934" s="82"/>
      <c r="E934" s="82"/>
      <c r="F934" s="82"/>
      <c r="G934" s="82"/>
      <c r="H934" s="206">
        <v>97.7</v>
      </c>
    </row>
    <row r="935" spans="1:8" ht="35.25" customHeight="1" x14ac:dyDescent="0.25">
      <c r="A935" s="6"/>
      <c r="B935" s="35" t="s">
        <v>2013</v>
      </c>
      <c r="C935" s="6" t="s">
        <v>9</v>
      </c>
      <c r="D935" s="82"/>
      <c r="E935" s="82"/>
      <c r="F935" s="82"/>
      <c r="G935" s="82"/>
      <c r="H935" s="206">
        <v>97.7</v>
      </c>
    </row>
    <row r="936" spans="1:8" ht="30" x14ac:dyDescent="0.25">
      <c r="A936" s="210"/>
      <c r="B936" s="35" t="s">
        <v>2012</v>
      </c>
      <c r="C936" s="6" t="s">
        <v>9</v>
      </c>
      <c r="D936" s="82"/>
      <c r="E936" s="82"/>
      <c r="F936" s="82"/>
      <c r="G936" s="82"/>
      <c r="H936" s="206">
        <v>97.7</v>
      </c>
    </row>
    <row r="937" spans="1:8" hidden="1" x14ac:dyDescent="0.25">
      <c r="A937" s="257" t="s">
        <v>1040</v>
      </c>
      <c r="B937" s="257"/>
      <c r="C937" s="257"/>
      <c r="D937" s="257"/>
      <c r="E937" s="257"/>
      <c r="F937" s="257"/>
      <c r="G937" s="8"/>
      <c r="H937" s="8"/>
    </row>
    <row r="938" spans="1:8" ht="30" hidden="1" x14ac:dyDescent="0.25">
      <c r="A938" s="10" t="s">
        <v>1042</v>
      </c>
      <c r="B938" s="34" t="s">
        <v>1041</v>
      </c>
      <c r="C938" s="6"/>
      <c r="D938" s="82"/>
      <c r="E938" s="82"/>
      <c r="F938" s="82"/>
      <c r="G938" s="82"/>
      <c r="H938" s="206"/>
    </row>
    <row r="939" spans="1:8" ht="45" hidden="1" x14ac:dyDescent="0.25">
      <c r="A939" s="6" t="s">
        <v>1046</v>
      </c>
      <c r="B939" s="35" t="s">
        <v>2014</v>
      </c>
      <c r="C939" s="6" t="s">
        <v>9</v>
      </c>
      <c r="D939" s="82"/>
      <c r="E939" s="82"/>
      <c r="F939" s="82"/>
      <c r="G939" s="82"/>
      <c r="H939" s="206"/>
    </row>
    <row r="940" spans="1:8" ht="75" hidden="1" x14ac:dyDescent="0.25">
      <c r="A940" s="6" t="s">
        <v>1047</v>
      </c>
      <c r="B940" s="211" t="s">
        <v>2015</v>
      </c>
      <c r="C940" s="6"/>
      <c r="D940" s="82"/>
      <c r="E940" s="82"/>
      <c r="F940" s="82"/>
      <c r="G940" s="82"/>
      <c r="H940" s="206"/>
    </row>
    <row r="941" spans="1:8" ht="18" hidden="1" customHeight="1" x14ac:dyDescent="0.25">
      <c r="A941" s="6"/>
      <c r="B941" s="35" t="s">
        <v>2016</v>
      </c>
      <c r="C941" s="6" t="s">
        <v>9</v>
      </c>
      <c r="D941" s="82"/>
      <c r="E941" s="82"/>
      <c r="F941" s="82"/>
      <c r="G941" s="82"/>
      <c r="H941" s="206"/>
    </row>
    <row r="942" spans="1:8" ht="30" hidden="1" x14ac:dyDescent="0.25">
      <c r="A942" s="6"/>
      <c r="B942" s="35" t="s">
        <v>2017</v>
      </c>
      <c r="C942" s="6" t="s">
        <v>9</v>
      </c>
      <c r="D942" s="82"/>
      <c r="E942" s="82"/>
      <c r="F942" s="82"/>
      <c r="G942" s="82"/>
      <c r="H942" s="206"/>
    </row>
    <row r="943" spans="1:8" ht="30" hidden="1" x14ac:dyDescent="0.25">
      <c r="A943" s="6"/>
      <c r="B943" s="35" t="s">
        <v>2018</v>
      </c>
      <c r="C943" s="6" t="s">
        <v>9</v>
      </c>
      <c r="D943" s="82"/>
      <c r="E943" s="82"/>
      <c r="F943" s="82"/>
      <c r="G943" s="82"/>
      <c r="H943" s="206"/>
    </row>
    <row r="944" spans="1:8" hidden="1" x14ac:dyDescent="0.25">
      <c r="A944" s="210"/>
      <c r="B944" s="35" t="s">
        <v>2019</v>
      </c>
      <c r="C944" s="6" t="s">
        <v>9</v>
      </c>
      <c r="D944" s="82"/>
      <c r="E944" s="82"/>
      <c r="F944" s="82"/>
      <c r="G944" s="82"/>
      <c r="H944" s="206"/>
    </row>
    <row r="945" spans="1:8" hidden="1" x14ac:dyDescent="0.25">
      <c r="A945" s="6"/>
      <c r="B945" s="35" t="s">
        <v>2020</v>
      </c>
      <c r="C945" s="6" t="s">
        <v>9</v>
      </c>
      <c r="D945" s="82"/>
      <c r="E945" s="82"/>
      <c r="F945" s="82"/>
      <c r="G945" s="82"/>
      <c r="H945" s="206"/>
    </row>
    <row r="946" spans="1:8" ht="30" hidden="1" x14ac:dyDescent="0.25">
      <c r="A946" s="6"/>
      <c r="B946" s="35" t="s">
        <v>2021</v>
      </c>
      <c r="C946" s="6" t="s">
        <v>9</v>
      </c>
      <c r="D946" s="82"/>
      <c r="E946" s="82"/>
      <c r="F946" s="82"/>
      <c r="G946" s="82"/>
      <c r="H946" s="206"/>
    </row>
    <row r="947" spans="1:8" hidden="1" x14ac:dyDescent="0.25">
      <c r="A947" s="6"/>
      <c r="B947" s="35" t="s">
        <v>2022</v>
      </c>
      <c r="C947" s="6" t="s">
        <v>9</v>
      </c>
      <c r="D947" s="82"/>
      <c r="E947" s="82"/>
      <c r="F947" s="82"/>
      <c r="G947" s="82"/>
      <c r="H947" s="206"/>
    </row>
    <row r="948" spans="1:8" ht="30" hidden="1" x14ac:dyDescent="0.25">
      <c r="A948" s="10" t="s">
        <v>1063</v>
      </c>
      <c r="B948" s="34" t="s">
        <v>1064</v>
      </c>
      <c r="C948" s="6"/>
      <c r="D948" s="82"/>
      <c r="E948" s="82"/>
      <c r="F948" s="82"/>
      <c r="G948" s="82"/>
      <c r="H948" s="206"/>
    </row>
    <row r="949" spans="1:8" ht="75" hidden="1" x14ac:dyDescent="0.25">
      <c r="A949" s="6" t="s">
        <v>1066</v>
      </c>
      <c r="B949" s="35" t="s">
        <v>2023</v>
      </c>
      <c r="C949" s="6"/>
      <c r="D949" s="82"/>
      <c r="E949" s="82"/>
      <c r="F949" s="82"/>
      <c r="G949" s="82"/>
      <c r="H949" s="206"/>
    </row>
    <row r="950" spans="1:8" ht="46.5" hidden="1" customHeight="1" x14ac:dyDescent="0.25">
      <c r="A950" s="6"/>
      <c r="B950" s="35" t="s">
        <v>1983</v>
      </c>
      <c r="C950" s="6" t="s">
        <v>9</v>
      </c>
      <c r="D950" s="82"/>
      <c r="E950" s="82"/>
      <c r="F950" s="82"/>
      <c r="G950" s="82"/>
      <c r="H950" s="206"/>
    </row>
    <row r="951" spans="1:8" hidden="1" x14ac:dyDescent="0.25">
      <c r="A951" s="6"/>
      <c r="B951" s="35" t="s">
        <v>2024</v>
      </c>
      <c r="C951" s="6" t="s">
        <v>9</v>
      </c>
      <c r="D951" s="82"/>
      <c r="E951" s="82"/>
      <c r="F951" s="82"/>
      <c r="G951" s="82"/>
      <c r="H951" s="206"/>
    </row>
    <row r="952" spans="1:8" hidden="1" x14ac:dyDescent="0.25">
      <c r="A952" s="6"/>
      <c r="B952" s="35" t="s">
        <v>2025</v>
      </c>
      <c r="C952" s="6" t="s">
        <v>9</v>
      </c>
      <c r="D952" s="82"/>
      <c r="E952" s="82"/>
      <c r="F952" s="82"/>
      <c r="G952" s="82"/>
      <c r="H952" s="206"/>
    </row>
    <row r="953" spans="1:8" ht="60" hidden="1" x14ac:dyDescent="0.25">
      <c r="A953" s="210" t="s">
        <v>2026</v>
      </c>
      <c r="B953" s="35" t="s">
        <v>2027</v>
      </c>
      <c r="C953" s="6"/>
      <c r="D953" s="82"/>
      <c r="E953" s="82"/>
      <c r="F953" s="82"/>
      <c r="G953" s="82"/>
      <c r="H953" s="206"/>
    </row>
    <row r="954" spans="1:8" hidden="1" x14ac:dyDescent="0.25">
      <c r="A954" s="6"/>
      <c r="B954" s="35" t="s">
        <v>2028</v>
      </c>
      <c r="C954" s="6" t="s">
        <v>9</v>
      </c>
      <c r="D954" s="82"/>
      <c r="E954" s="82"/>
      <c r="F954" s="82"/>
      <c r="G954" s="82"/>
      <c r="H954" s="206"/>
    </row>
    <row r="955" spans="1:8" hidden="1" x14ac:dyDescent="0.25">
      <c r="A955" s="6"/>
      <c r="B955" s="35" t="s">
        <v>2029</v>
      </c>
      <c r="C955" s="6" t="s">
        <v>9</v>
      </c>
      <c r="D955" s="82"/>
      <c r="E955" s="82"/>
      <c r="F955" s="82"/>
      <c r="G955" s="82"/>
      <c r="H955" s="206"/>
    </row>
    <row r="956" spans="1:8" hidden="1" x14ac:dyDescent="0.25">
      <c r="A956" s="6"/>
      <c r="B956" s="35" t="s">
        <v>2030</v>
      </c>
      <c r="C956" s="6" t="s">
        <v>9</v>
      </c>
      <c r="D956" s="82"/>
      <c r="E956" s="82"/>
      <c r="F956" s="82"/>
      <c r="G956" s="82"/>
      <c r="H956" s="206"/>
    </row>
    <row r="957" spans="1:8" ht="45" hidden="1" x14ac:dyDescent="0.25">
      <c r="A957" s="6" t="s">
        <v>2031</v>
      </c>
      <c r="B957" s="35" t="s">
        <v>2032</v>
      </c>
      <c r="C957" s="6"/>
      <c r="D957" s="82"/>
      <c r="E957" s="82"/>
      <c r="F957" s="82"/>
      <c r="G957" s="82"/>
      <c r="H957" s="206"/>
    </row>
    <row r="958" spans="1:8" hidden="1" x14ac:dyDescent="0.25">
      <c r="A958" s="6"/>
      <c r="B958" s="35" t="s">
        <v>2033</v>
      </c>
      <c r="C958" s="6" t="s">
        <v>9</v>
      </c>
      <c r="D958" s="82"/>
      <c r="E958" s="82"/>
      <c r="F958" s="82"/>
      <c r="G958" s="82"/>
      <c r="H958" s="206"/>
    </row>
    <row r="959" spans="1:8" ht="30" hidden="1" x14ac:dyDescent="0.25">
      <c r="A959" s="6"/>
      <c r="B959" s="35" t="s">
        <v>2034</v>
      </c>
      <c r="C959" s="6" t="s">
        <v>9</v>
      </c>
      <c r="D959" s="82"/>
      <c r="E959" s="82"/>
      <c r="F959" s="82"/>
      <c r="G959" s="82"/>
      <c r="H959" s="206"/>
    </row>
    <row r="960" spans="1:8" ht="30" hidden="1" x14ac:dyDescent="0.25">
      <c r="A960" s="6"/>
      <c r="B960" s="35" t="s">
        <v>2035</v>
      </c>
      <c r="C960" s="6" t="s">
        <v>9</v>
      </c>
      <c r="D960" s="82"/>
      <c r="E960" s="82"/>
      <c r="F960" s="82"/>
      <c r="G960" s="82"/>
      <c r="H960" s="206"/>
    </row>
    <row r="961" spans="1:8" ht="45" hidden="1" x14ac:dyDescent="0.25">
      <c r="A961" s="10" t="s">
        <v>1070</v>
      </c>
      <c r="B961" s="34" t="s">
        <v>2036</v>
      </c>
      <c r="C961" s="6"/>
      <c r="D961" s="82"/>
      <c r="E961" s="82"/>
      <c r="F961" s="82"/>
      <c r="G961" s="82"/>
      <c r="H961" s="206"/>
    </row>
    <row r="962" spans="1:8" ht="75" hidden="1" x14ac:dyDescent="0.25">
      <c r="A962" s="6" t="s">
        <v>1072</v>
      </c>
      <c r="B962" s="35" t="s">
        <v>2037</v>
      </c>
      <c r="C962" s="6"/>
      <c r="D962" s="82"/>
      <c r="E962" s="82"/>
      <c r="F962" s="82"/>
      <c r="G962" s="82"/>
      <c r="H962" s="206"/>
    </row>
    <row r="963" spans="1:8" hidden="1" x14ac:dyDescent="0.25">
      <c r="A963" s="6"/>
      <c r="B963" s="35" t="s">
        <v>1935</v>
      </c>
      <c r="C963" s="6" t="s">
        <v>9</v>
      </c>
      <c r="D963" s="82"/>
      <c r="E963" s="82"/>
      <c r="F963" s="82"/>
      <c r="G963" s="82"/>
      <c r="H963" s="206"/>
    </row>
    <row r="964" spans="1:8" hidden="1" x14ac:dyDescent="0.25">
      <c r="A964" s="6"/>
      <c r="B964" s="35" t="s">
        <v>1936</v>
      </c>
      <c r="C964" s="6" t="s">
        <v>9</v>
      </c>
      <c r="D964" s="82"/>
      <c r="E964" s="82"/>
      <c r="F964" s="82"/>
      <c r="G964" s="82"/>
      <c r="H964" s="206"/>
    </row>
    <row r="965" spans="1:8" ht="45" hidden="1" x14ac:dyDescent="0.25">
      <c r="A965" s="10" t="s">
        <v>1077</v>
      </c>
      <c r="B965" s="34" t="s">
        <v>2038</v>
      </c>
      <c r="C965" s="6"/>
      <c r="D965" s="82"/>
      <c r="E965" s="82"/>
      <c r="F965" s="82"/>
      <c r="G965" s="82"/>
      <c r="H965" s="206"/>
    </row>
    <row r="966" spans="1:8" ht="60" hidden="1" x14ac:dyDescent="0.25">
      <c r="A966" s="6" t="s">
        <v>1080</v>
      </c>
      <c r="B966" s="35" t="s">
        <v>2039</v>
      </c>
      <c r="C966" s="6" t="s">
        <v>9</v>
      </c>
      <c r="D966" s="82"/>
      <c r="E966" s="82"/>
      <c r="F966" s="82"/>
      <c r="G966" s="82"/>
      <c r="H966" s="206"/>
    </row>
    <row r="967" spans="1:8" ht="45" hidden="1" x14ac:dyDescent="0.25">
      <c r="A967" s="6" t="s">
        <v>1085</v>
      </c>
      <c r="B967" s="35" t="s">
        <v>2040</v>
      </c>
      <c r="C967" s="6"/>
      <c r="D967" s="82"/>
      <c r="E967" s="82"/>
      <c r="F967" s="82"/>
      <c r="G967" s="82"/>
      <c r="H967" s="206"/>
    </row>
    <row r="968" spans="1:8" hidden="1" x14ac:dyDescent="0.25">
      <c r="A968" s="6"/>
      <c r="B968" s="35" t="s">
        <v>1983</v>
      </c>
      <c r="C968" s="6" t="s">
        <v>1323</v>
      </c>
      <c r="D968" s="82"/>
      <c r="E968" s="82"/>
      <c r="F968" s="82"/>
      <c r="G968" s="82"/>
      <c r="H968" s="206"/>
    </row>
    <row r="969" spans="1:8" hidden="1" x14ac:dyDescent="0.25">
      <c r="A969" s="6"/>
      <c r="B969" s="35" t="s">
        <v>1891</v>
      </c>
      <c r="C969" s="6" t="s">
        <v>1323</v>
      </c>
      <c r="D969" s="82"/>
      <c r="E969" s="82"/>
      <c r="F969" s="82"/>
      <c r="G969" s="82"/>
      <c r="H969" s="206"/>
    </row>
    <row r="970" spans="1:8" ht="60" hidden="1" x14ac:dyDescent="0.25">
      <c r="A970" s="10" t="s">
        <v>1089</v>
      </c>
      <c r="B970" s="34" t="s">
        <v>1090</v>
      </c>
      <c r="C970" s="6"/>
      <c r="D970" s="82"/>
      <c r="E970" s="82"/>
      <c r="F970" s="82"/>
      <c r="G970" s="82"/>
      <c r="H970" s="206"/>
    </row>
    <row r="971" spans="1:8" ht="30" hidden="1" x14ac:dyDescent="0.25">
      <c r="A971" s="6" t="s">
        <v>1092</v>
      </c>
      <c r="B971" s="35" t="s">
        <v>2041</v>
      </c>
      <c r="C971" s="6"/>
      <c r="D971" s="82"/>
      <c r="E971" s="82"/>
      <c r="F971" s="82"/>
      <c r="G971" s="82"/>
      <c r="H971" s="206"/>
    </row>
    <row r="972" spans="1:8" hidden="1" x14ac:dyDescent="0.25">
      <c r="A972" s="6"/>
      <c r="B972" s="35" t="s">
        <v>1983</v>
      </c>
      <c r="C972" s="6"/>
      <c r="D972" s="82"/>
      <c r="E972" s="82"/>
      <c r="F972" s="82"/>
      <c r="G972" s="82"/>
      <c r="H972" s="206"/>
    </row>
    <row r="973" spans="1:8" hidden="1" x14ac:dyDescent="0.25">
      <c r="A973" s="6"/>
      <c r="B973" s="35" t="s">
        <v>2042</v>
      </c>
      <c r="C973" s="6" t="s">
        <v>9</v>
      </c>
      <c r="D973" s="82"/>
      <c r="E973" s="82"/>
      <c r="F973" s="82"/>
      <c r="G973" s="82"/>
      <c r="H973" s="206"/>
    </row>
    <row r="974" spans="1:8" hidden="1" x14ac:dyDescent="0.25">
      <c r="A974" s="6"/>
      <c r="B974" s="35" t="s">
        <v>2043</v>
      </c>
      <c r="C974" s="6" t="s">
        <v>9</v>
      </c>
      <c r="D974" s="82"/>
      <c r="E974" s="82"/>
      <c r="F974" s="82"/>
      <c r="G974" s="82"/>
      <c r="H974" s="206"/>
    </row>
    <row r="975" spans="1:8" hidden="1" x14ac:dyDescent="0.25">
      <c r="A975" s="6"/>
      <c r="B975" s="35" t="s">
        <v>2044</v>
      </c>
      <c r="C975" s="6" t="s">
        <v>9</v>
      </c>
      <c r="D975" s="82"/>
      <c r="E975" s="82"/>
      <c r="F975" s="82"/>
      <c r="G975" s="82"/>
      <c r="H975" s="206"/>
    </row>
    <row r="976" spans="1:8" ht="30" hidden="1" x14ac:dyDescent="0.25">
      <c r="A976" s="10" t="s">
        <v>1100</v>
      </c>
      <c r="B976" s="34" t="s">
        <v>1101</v>
      </c>
      <c r="C976" s="6"/>
      <c r="D976" s="82"/>
      <c r="E976" s="82"/>
      <c r="F976" s="82"/>
      <c r="G976" s="82"/>
      <c r="H976" s="206"/>
    </row>
    <row r="977" spans="1:8" ht="45" hidden="1" x14ac:dyDescent="0.25">
      <c r="A977" s="6" t="s">
        <v>1103</v>
      </c>
      <c r="B977" s="35" t="s">
        <v>2045</v>
      </c>
      <c r="C977" s="6" t="s">
        <v>9</v>
      </c>
      <c r="D977" s="82"/>
      <c r="E977" s="82"/>
      <c r="F977" s="82"/>
      <c r="G977" s="82"/>
      <c r="H977" s="206"/>
    </row>
    <row r="978" spans="1:8" ht="45" hidden="1" x14ac:dyDescent="0.25">
      <c r="A978" s="10" t="s">
        <v>1106</v>
      </c>
      <c r="B978" s="34" t="s">
        <v>2046</v>
      </c>
      <c r="C978" s="6"/>
      <c r="D978" s="82"/>
      <c r="E978" s="82"/>
      <c r="F978" s="82"/>
      <c r="G978" s="82"/>
      <c r="H978" s="206"/>
    </row>
    <row r="979" spans="1:8" ht="45" hidden="1" x14ac:dyDescent="0.25">
      <c r="A979" s="6" t="s">
        <v>1109</v>
      </c>
      <c r="B979" s="35" t="s">
        <v>1108</v>
      </c>
      <c r="C979" s="6" t="s">
        <v>9</v>
      </c>
      <c r="D979" s="82"/>
      <c r="E979" s="82"/>
      <c r="F979" s="82"/>
      <c r="G979" s="82"/>
      <c r="H979" s="206"/>
    </row>
    <row r="980" spans="1:8" ht="45" hidden="1" x14ac:dyDescent="0.25">
      <c r="A980" s="10" t="s">
        <v>1112</v>
      </c>
      <c r="B980" s="34" t="s">
        <v>2047</v>
      </c>
      <c r="C980" s="6"/>
      <c r="D980" s="82"/>
      <c r="E980" s="82"/>
      <c r="F980" s="82"/>
      <c r="G980" s="82"/>
      <c r="H980" s="206"/>
    </row>
    <row r="981" spans="1:8" ht="45" hidden="1" x14ac:dyDescent="0.25">
      <c r="A981" s="6" t="s">
        <v>1114</v>
      </c>
      <c r="B981" s="35" t="s">
        <v>1357</v>
      </c>
      <c r="C981" s="6"/>
      <c r="D981" s="82"/>
      <c r="E981" s="82"/>
      <c r="F981" s="82"/>
      <c r="G981" s="82"/>
      <c r="H981" s="206"/>
    </row>
    <row r="982" spans="1:8" hidden="1" x14ac:dyDescent="0.25">
      <c r="A982" s="6"/>
      <c r="B982" s="35" t="s">
        <v>1920</v>
      </c>
      <c r="C982" s="6" t="s">
        <v>9</v>
      </c>
      <c r="D982" s="82"/>
      <c r="E982" s="82"/>
      <c r="F982" s="82"/>
      <c r="G982" s="82"/>
      <c r="H982" s="206"/>
    </row>
    <row r="983" spans="1:8" hidden="1" x14ac:dyDescent="0.25">
      <c r="A983" s="6"/>
      <c r="B983" s="35" t="s">
        <v>1921</v>
      </c>
      <c r="C983" s="6" t="s">
        <v>9</v>
      </c>
      <c r="D983" s="82"/>
      <c r="E983" s="82"/>
      <c r="F983" s="82"/>
      <c r="G983" s="82"/>
      <c r="H983" s="206"/>
    </row>
    <row r="984" spans="1:8" ht="30" hidden="1" x14ac:dyDescent="0.25">
      <c r="A984" s="10" t="s">
        <v>1119</v>
      </c>
      <c r="B984" s="34" t="s">
        <v>1120</v>
      </c>
      <c r="C984" s="6"/>
      <c r="D984" s="82"/>
      <c r="E984" s="82"/>
      <c r="F984" s="82"/>
      <c r="G984" s="82"/>
      <c r="H984" s="206"/>
    </row>
    <row r="985" spans="1:8" ht="60" hidden="1" x14ac:dyDescent="0.25">
      <c r="A985" s="6" t="s">
        <v>1122</v>
      </c>
      <c r="B985" s="35" t="s">
        <v>2048</v>
      </c>
      <c r="C985" s="6" t="s">
        <v>9</v>
      </c>
      <c r="D985" s="82"/>
      <c r="E985" s="82"/>
      <c r="F985" s="82"/>
      <c r="G985" s="82"/>
      <c r="H985" s="206"/>
    </row>
    <row r="986" spans="1:8" hidden="1" x14ac:dyDescent="0.25">
      <c r="A986" s="257" t="s">
        <v>1125</v>
      </c>
      <c r="B986" s="257"/>
      <c r="C986" s="257"/>
      <c r="D986" s="257"/>
      <c r="E986" s="257"/>
      <c r="F986" s="257"/>
      <c r="G986" s="8"/>
      <c r="H986" s="8"/>
    </row>
    <row r="987" spans="1:8" hidden="1" x14ac:dyDescent="0.25">
      <c r="A987" s="122" t="s">
        <v>1273</v>
      </c>
      <c r="B987" s="123" t="s">
        <v>1274</v>
      </c>
      <c r="C987" s="108"/>
      <c r="D987" s="136"/>
      <c r="E987" s="136"/>
      <c r="F987" s="136"/>
      <c r="G987" s="8"/>
      <c r="H987" s="8"/>
    </row>
    <row r="988" spans="1:8" ht="30" hidden="1" x14ac:dyDescent="0.25">
      <c r="A988" s="161" t="s">
        <v>1232</v>
      </c>
      <c r="B988" s="81" t="s">
        <v>1569</v>
      </c>
      <c r="C988" s="13" t="s">
        <v>9</v>
      </c>
      <c r="D988" s="136"/>
      <c r="E988" s="136"/>
      <c r="F988" s="136"/>
      <c r="G988" s="8"/>
      <c r="H988" s="8"/>
    </row>
    <row r="989" spans="1:8" ht="30" hidden="1" x14ac:dyDescent="0.25">
      <c r="A989" s="13" t="s">
        <v>1243</v>
      </c>
      <c r="B989" s="81" t="s">
        <v>1570</v>
      </c>
      <c r="C989" s="13" t="s">
        <v>9</v>
      </c>
      <c r="D989" s="136"/>
      <c r="E989" s="136"/>
      <c r="F989" s="136"/>
      <c r="G989" s="8"/>
      <c r="H989" s="8"/>
    </row>
    <row r="990" spans="1:8" ht="45" hidden="1" x14ac:dyDescent="0.25">
      <c r="A990" s="122" t="s">
        <v>1275</v>
      </c>
      <c r="B990" s="123" t="s">
        <v>1245</v>
      </c>
      <c r="C990" s="108"/>
      <c r="D990" s="136"/>
      <c r="E990" s="136"/>
      <c r="F990" s="136"/>
      <c r="G990" s="8"/>
      <c r="H990" s="8"/>
    </row>
    <row r="991" spans="1:8" ht="105" hidden="1" x14ac:dyDescent="0.25">
      <c r="A991" s="13" t="s">
        <v>1256</v>
      </c>
      <c r="B991" s="81" t="s">
        <v>1624</v>
      </c>
      <c r="C991" s="13"/>
      <c r="D991" s="136"/>
      <c r="E991" s="136"/>
      <c r="F991" s="136"/>
      <c r="G991" s="8"/>
      <c r="H991" s="8"/>
    </row>
    <row r="992" spans="1:8" hidden="1" x14ac:dyDescent="0.25">
      <c r="A992" s="13"/>
      <c r="B992" s="18" t="s">
        <v>1571</v>
      </c>
      <c r="C992" s="13" t="s">
        <v>9</v>
      </c>
      <c r="D992" s="136"/>
      <c r="E992" s="136"/>
      <c r="F992" s="136"/>
      <c r="G992" s="8"/>
      <c r="H992" s="8"/>
    </row>
    <row r="993" spans="1:8" hidden="1" x14ac:dyDescent="0.25">
      <c r="A993" s="13"/>
      <c r="B993" s="18" t="s">
        <v>1250</v>
      </c>
      <c r="C993" s="13"/>
      <c r="D993" s="136"/>
      <c r="E993" s="136"/>
      <c r="F993" s="136"/>
      <c r="G993" s="8"/>
      <c r="H993" s="8"/>
    </row>
    <row r="994" spans="1:8" hidden="1" x14ac:dyDescent="0.25">
      <c r="A994" s="13"/>
      <c r="B994" s="22" t="s">
        <v>1572</v>
      </c>
      <c r="C994" s="13" t="s">
        <v>9</v>
      </c>
      <c r="D994" s="136"/>
      <c r="E994" s="136"/>
      <c r="F994" s="136"/>
      <c r="G994" s="8"/>
      <c r="H994" s="8"/>
    </row>
    <row r="995" spans="1:8" hidden="1" x14ac:dyDescent="0.25">
      <c r="A995" s="13"/>
      <c r="B995" s="22" t="s">
        <v>1573</v>
      </c>
      <c r="C995" s="13" t="s">
        <v>9</v>
      </c>
      <c r="D995" s="136"/>
      <c r="E995" s="136"/>
      <c r="F995" s="136"/>
      <c r="G995" s="8"/>
      <c r="H995" s="8"/>
    </row>
    <row r="996" spans="1:8" hidden="1" x14ac:dyDescent="0.25">
      <c r="A996" s="13"/>
      <c r="B996" s="22" t="s">
        <v>1574</v>
      </c>
      <c r="C996" s="13" t="s">
        <v>9</v>
      </c>
      <c r="D996" s="136"/>
      <c r="E996" s="136"/>
      <c r="F996" s="136"/>
      <c r="G996" s="8"/>
      <c r="H996" s="8"/>
    </row>
    <row r="997" spans="1:8" hidden="1" x14ac:dyDescent="0.25">
      <c r="A997" s="13"/>
      <c r="B997" s="22" t="s">
        <v>1575</v>
      </c>
      <c r="C997" s="13" t="s">
        <v>9</v>
      </c>
      <c r="D997" s="136"/>
      <c r="E997" s="136"/>
      <c r="F997" s="136"/>
      <c r="G997" s="8"/>
      <c r="H997" s="8"/>
    </row>
    <row r="998" spans="1:8" hidden="1" x14ac:dyDescent="0.25">
      <c r="A998" s="13"/>
      <c r="B998" s="18" t="s">
        <v>1253</v>
      </c>
      <c r="C998" s="13"/>
      <c r="D998" s="136"/>
      <c r="E998" s="136"/>
      <c r="F998" s="136"/>
      <c r="G998" s="8"/>
      <c r="H998" s="8"/>
    </row>
    <row r="999" spans="1:8" hidden="1" x14ac:dyDescent="0.25">
      <c r="A999" s="13"/>
      <c r="B999" s="22" t="s">
        <v>1576</v>
      </c>
      <c r="C999" s="13" t="s">
        <v>9</v>
      </c>
      <c r="D999" s="136"/>
      <c r="E999" s="136"/>
      <c r="F999" s="136"/>
      <c r="G999" s="8"/>
      <c r="H999" s="8"/>
    </row>
    <row r="1000" spans="1:8" hidden="1" x14ac:dyDescent="0.25">
      <c r="A1000" s="13"/>
      <c r="B1000" s="22" t="s">
        <v>1577</v>
      </c>
      <c r="C1000" s="13" t="s">
        <v>9</v>
      </c>
      <c r="D1000" s="136"/>
      <c r="E1000" s="136"/>
      <c r="F1000" s="136"/>
      <c r="G1000" s="8"/>
      <c r="H1000" s="8"/>
    </row>
    <row r="1001" spans="1:8" hidden="1" x14ac:dyDescent="0.25">
      <c r="A1001" s="13"/>
      <c r="B1001" s="22" t="s">
        <v>1578</v>
      </c>
      <c r="C1001" s="13" t="s">
        <v>9</v>
      </c>
      <c r="D1001" s="136"/>
      <c r="E1001" s="136"/>
      <c r="F1001" s="136"/>
      <c r="G1001" s="8"/>
      <c r="H1001" s="8"/>
    </row>
    <row r="1002" spans="1:8" hidden="1" x14ac:dyDescent="0.25">
      <c r="A1002" s="257" t="s">
        <v>1126</v>
      </c>
      <c r="B1002" s="257"/>
      <c r="C1002" s="257"/>
      <c r="D1002" s="257"/>
      <c r="E1002" s="257"/>
      <c r="F1002" s="257"/>
      <c r="G1002" s="8"/>
      <c r="H1002" s="8"/>
    </row>
    <row r="1003" spans="1:8" ht="30" hidden="1" x14ac:dyDescent="0.25">
      <c r="A1003" s="10" t="s">
        <v>1127</v>
      </c>
      <c r="B1003" s="34" t="s">
        <v>1200</v>
      </c>
      <c r="C1003" s="6"/>
      <c r="D1003" s="82"/>
      <c r="E1003" s="82"/>
      <c r="F1003" s="82"/>
      <c r="G1003" s="82"/>
      <c r="H1003" s="206"/>
    </row>
    <row r="1004" spans="1:8" ht="30" hidden="1" x14ac:dyDescent="0.25">
      <c r="A1004" s="6" t="s">
        <v>1133</v>
      </c>
      <c r="B1004" s="35" t="s">
        <v>2049</v>
      </c>
      <c r="C1004" s="6"/>
      <c r="D1004" s="82"/>
      <c r="E1004" s="82"/>
      <c r="F1004" s="82"/>
      <c r="G1004" s="82"/>
      <c r="H1004" s="206"/>
    </row>
    <row r="1005" spans="1:8" ht="30" hidden="1" x14ac:dyDescent="0.25">
      <c r="A1005" s="6"/>
      <c r="B1005" s="35" t="s">
        <v>2050</v>
      </c>
      <c r="C1005" s="6" t="s">
        <v>9</v>
      </c>
      <c r="D1005" s="82"/>
      <c r="E1005" s="82"/>
      <c r="F1005" s="82"/>
      <c r="G1005" s="82"/>
      <c r="H1005" s="206"/>
    </row>
    <row r="1006" spans="1:8" hidden="1" x14ac:dyDescent="0.25">
      <c r="A1006" s="6"/>
      <c r="B1006" s="35" t="s">
        <v>2051</v>
      </c>
      <c r="C1006" s="6" t="s">
        <v>9</v>
      </c>
      <c r="D1006" s="82"/>
      <c r="E1006" s="82"/>
      <c r="F1006" s="82"/>
      <c r="G1006" s="82"/>
      <c r="H1006" s="206"/>
    </row>
    <row r="1007" spans="1:8" hidden="1" x14ac:dyDescent="0.25">
      <c r="A1007" s="6"/>
      <c r="B1007" s="35" t="s">
        <v>2052</v>
      </c>
      <c r="C1007" s="6" t="s">
        <v>9</v>
      </c>
      <c r="D1007" s="82"/>
      <c r="E1007" s="82"/>
      <c r="F1007" s="82"/>
      <c r="G1007" s="82"/>
      <c r="H1007" s="206"/>
    </row>
    <row r="1008" spans="1:8" ht="60" hidden="1" x14ac:dyDescent="0.25">
      <c r="A1008" s="6" t="s">
        <v>1134</v>
      </c>
      <c r="B1008" s="35" t="s">
        <v>2053</v>
      </c>
      <c r="C1008" s="6"/>
      <c r="D1008" s="82"/>
      <c r="E1008" s="82"/>
      <c r="F1008" s="82"/>
      <c r="G1008" s="82"/>
      <c r="H1008" s="206"/>
    </row>
    <row r="1009" spans="1:8" hidden="1" x14ac:dyDescent="0.25">
      <c r="A1009" s="6"/>
      <c r="B1009" s="35" t="s">
        <v>2054</v>
      </c>
      <c r="C1009" s="6" t="s">
        <v>9</v>
      </c>
      <c r="D1009" s="82"/>
      <c r="E1009" s="82"/>
      <c r="F1009" s="82"/>
      <c r="G1009" s="82"/>
      <c r="H1009" s="206"/>
    </row>
    <row r="1010" spans="1:8" hidden="1" x14ac:dyDescent="0.25">
      <c r="A1010" s="6"/>
      <c r="B1010" s="35" t="s">
        <v>2055</v>
      </c>
      <c r="C1010" s="6" t="s">
        <v>9</v>
      </c>
      <c r="D1010" s="82"/>
      <c r="E1010" s="82"/>
      <c r="F1010" s="82"/>
      <c r="G1010" s="82"/>
      <c r="H1010" s="206"/>
    </row>
    <row r="1011" spans="1:8" hidden="1" x14ac:dyDescent="0.25">
      <c r="A1011" s="6"/>
      <c r="B1011" s="35" t="s">
        <v>2056</v>
      </c>
      <c r="C1011" s="6" t="s">
        <v>9</v>
      </c>
      <c r="D1011" s="82"/>
      <c r="E1011" s="82"/>
      <c r="F1011" s="82"/>
      <c r="G1011" s="82"/>
      <c r="H1011" s="206"/>
    </row>
    <row r="1012" spans="1:8" ht="30" hidden="1" x14ac:dyDescent="0.25">
      <c r="A1012" s="10" t="s">
        <v>1143</v>
      </c>
      <c r="B1012" s="34" t="s">
        <v>1144</v>
      </c>
      <c r="C1012" s="6"/>
      <c r="D1012" s="82"/>
      <c r="E1012" s="82"/>
      <c r="F1012" s="82"/>
      <c r="G1012" s="82"/>
      <c r="H1012" s="206"/>
    </row>
    <row r="1013" spans="1:8" ht="60" hidden="1" x14ac:dyDescent="0.25">
      <c r="A1013" s="6" t="s">
        <v>1146</v>
      </c>
      <c r="B1013" s="35" t="s">
        <v>2057</v>
      </c>
      <c r="C1013" s="6"/>
      <c r="D1013" s="82"/>
      <c r="E1013" s="82"/>
      <c r="F1013" s="82"/>
      <c r="G1013" s="82"/>
      <c r="H1013" s="206"/>
    </row>
    <row r="1014" spans="1:8" hidden="1" x14ac:dyDescent="0.25">
      <c r="A1014" s="6"/>
      <c r="B1014" s="35" t="s">
        <v>2058</v>
      </c>
      <c r="C1014" s="6" t="s">
        <v>9</v>
      </c>
      <c r="D1014" s="82"/>
      <c r="E1014" s="82"/>
      <c r="F1014" s="82"/>
      <c r="G1014" s="82"/>
      <c r="H1014" s="206"/>
    </row>
    <row r="1015" spans="1:8" hidden="1" x14ac:dyDescent="0.25">
      <c r="A1015" s="6"/>
      <c r="B1015" s="35" t="s">
        <v>2059</v>
      </c>
      <c r="C1015" s="6" t="s">
        <v>9</v>
      </c>
      <c r="D1015" s="82"/>
      <c r="E1015" s="82"/>
      <c r="F1015" s="82"/>
      <c r="G1015" s="82"/>
      <c r="H1015" s="206"/>
    </row>
    <row r="1016" spans="1:8" ht="30" hidden="1" x14ac:dyDescent="0.25">
      <c r="A1016" s="6" t="s">
        <v>2060</v>
      </c>
      <c r="B1016" s="35" t="s">
        <v>2061</v>
      </c>
      <c r="C1016" s="6"/>
      <c r="D1016" s="82"/>
      <c r="E1016" s="82"/>
      <c r="F1016" s="82"/>
      <c r="G1016" s="82"/>
      <c r="H1016" s="206"/>
    </row>
    <row r="1017" spans="1:8" ht="30" hidden="1" x14ac:dyDescent="0.25">
      <c r="A1017" s="6"/>
      <c r="B1017" s="35" t="s">
        <v>2062</v>
      </c>
      <c r="C1017" s="6" t="s">
        <v>9</v>
      </c>
      <c r="D1017" s="82"/>
      <c r="E1017" s="82"/>
      <c r="F1017" s="82"/>
      <c r="G1017" s="82"/>
      <c r="H1017" s="206"/>
    </row>
    <row r="1018" spans="1:8" hidden="1" x14ac:dyDescent="0.25">
      <c r="A1018" s="6"/>
      <c r="B1018" s="35" t="s">
        <v>2033</v>
      </c>
      <c r="C1018" s="6" t="s">
        <v>9</v>
      </c>
      <c r="D1018" s="82"/>
      <c r="E1018" s="82"/>
      <c r="F1018" s="82"/>
      <c r="G1018" s="82"/>
      <c r="H1018" s="206"/>
    </row>
    <row r="1019" spans="1:8" ht="30" hidden="1" x14ac:dyDescent="0.25">
      <c r="A1019" s="6"/>
      <c r="B1019" s="35" t="s">
        <v>2063</v>
      </c>
      <c r="C1019" s="6" t="s">
        <v>9</v>
      </c>
      <c r="D1019" s="82"/>
      <c r="E1019" s="82"/>
      <c r="F1019" s="82"/>
      <c r="G1019" s="82"/>
      <c r="H1019" s="206"/>
    </row>
    <row r="1020" spans="1:8" ht="30" hidden="1" x14ac:dyDescent="0.25">
      <c r="A1020" s="6"/>
      <c r="B1020" s="35" t="s">
        <v>2064</v>
      </c>
      <c r="C1020" s="6" t="s">
        <v>9</v>
      </c>
      <c r="D1020" s="82"/>
      <c r="E1020" s="82"/>
      <c r="F1020" s="82"/>
      <c r="G1020" s="82"/>
      <c r="H1020" s="206"/>
    </row>
    <row r="1021" spans="1:8" hidden="1" x14ac:dyDescent="0.25">
      <c r="A1021" s="6"/>
      <c r="B1021" s="35" t="s">
        <v>2065</v>
      </c>
      <c r="C1021" s="6" t="s">
        <v>9</v>
      </c>
      <c r="D1021" s="82"/>
      <c r="E1021" s="82"/>
      <c r="F1021" s="82"/>
      <c r="G1021" s="82"/>
      <c r="H1021" s="206"/>
    </row>
    <row r="1022" spans="1:8" hidden="1" x14ac:dyDescent="0.25">
      <c r="A1022" s="6"/>
      <c r="B1022" s="35" t="s">
        <v>2033</v>
      </c>
      <c r="C1022" s="6" t="s">
        <v>9</v>
      </c>
      <c r="D1022" s="82"/>
      <c r="E1022" s="82"/>
      <c r="F1022" s="82"/>
      <c r="G1022" s="82"/>
      <c r="H1022" s="206"/>
    </row>
    <row r="1023" spans="1:8" ht="30" hidden="1" x14ac:dyDescent="0.25">
      <c r="A1023" s="6"/>
      <c r="B1023" s="35" t="s">
        <v>2063</v>
      </c>
      <c r="C1023" s="6" t="s">
        <v>9</v>
      </c>
      <c r="D1023" s="82"/>
      <c r="E1023" s="82"/>
      <c r="F1023" s="82"/>
      <c r="G1023" s="82"/>
      <c r="H1023" s="206"/>
    </row>
    <row r="1024" spans="1:8" ht="30" hidden="1" x14ac:dyDescent="0.25">
      <c r="A1024" s="6"/>
      <c r="B1024" s="35" t="s">
        <v>2064</v>
      </c>
      <c r="C1024" s="6" t="s">
        <v>9</v>
      </c>
      <c r="D1024" s="82"/>
      <c r="E1024" s="82"/>
      <c r="F1024" s="82"/>
      <c r="G1024" s="82"/>
      <c r="H1024" s="206"/>
    </row>
    <row r="1025" spans="1:8" hidden="1" x14ac:dyDescent="0.25">
      <c r="A1025" s="6"/>
      <c r="B1025" s="35" t="s">
        <v>2066</v>
      </c>
      <c r="C1025" s="6" t="s">
        <v>9</v>
      </c>
      <c r="D1025" s="82"/>
      <c r="E1025" s="82"/>
      <c r="F1025" s="82"/>
      <c r="G1025" s="82"/>
      <c r="H1025" s="206"/>
    </row>
    <row r="1026" spans="1:8" ht="30" hidden="1" x14ac:dyDescent="0.25">
      <c r="A1026" s="6"/>
      <c r="B1026" s="35" t="s">
        <v>2063</v>
      </c>
      <c r="C1026" s="6" t="s">
        <v>9</v>
      </c>
      <c r="D1026" s="82"/>
      <c r="E1026" s="82"/>
      <c r="F1026" s="82"/>
      <c r="G1026" s="82"/>
      <c r="H1026" s="206"/>
    </row>
    <row r="1027" spans="1:8" ht="30" hidden="1" x14ac:dyDescent="0.25">
      <c r="A1027" s="6"/>
      <c r="B1027" s="35" t="s">
        <v>2067</v>
      </c>
      <c r="C1027" s="6" t="s">
        <v>9</v>
      </c>
      <c r="D1027" s="82"/>
      <c r="E1027" s="82"/>
      <c r="F1027" s="82"/>
      <c r="G1027" s="82"/>
      <c r="H1027" s="206"/>
    </row>
    <row r="1028" spans="1:8" ht="45" hidden="1" x14ac:dyDescent="0.25">
      <c r="A1028" s="6" t="s">
        <v>2069</v>
      </c>
      <c r="B1028" s="35" t="s">
        <v>2068</v>
      </c>
      <c r="C1028" s="6"/>
      <c r="D1028" s="82"/>
      <c r="E1028" s="82"/>
      <c r="F1028" s="82"/>
      <c r="G1028" s="82"/>
      <c r="H1028" s="206"/>
    </row>
    <row r="1029" spans="1:8" ht="30" hidden="1" x14ac:dyDescent="0.25">
      <c r="A1029" s="6"/>
      <c r="B1029" s="35" t="s">
        <v>2050</v>
      </c>
      <c r="C1029" s="6" t="s">
        <v>9</v>
      </c>
      <c r="D1029" s="82"/>
      <c r="E1029" s="82"/>
      <c r="F1029" s="82"/>
      <c r="G1029" s="82"/>
      <c r="H1029" s="206"/>
    </row>
    <row r="1030" spans="1:8" hidden="1" x14ac:dyDescent="0.25">
      <c r="A1030" s="6"/>
      <c r="B1030" s="35" t="s">
        <v>2051</v>
      </c>
      <c r="C1030" s="6" t="s">
        <v>9</v>
      </c>
      <c r="D1030" s="82"/>
      <c r="E1030" s="82"/>
      <c r="F1030" s="82"/>
      <c r="G1030" s="82"/>
      <c r="H1030" s="206"/>
    </row>
    <row r="1031" spans="1:8" hidden="1" x14ac:dyDescent="0.25">
      <c r="A1031" s="6"/>
      <c r="B1031" s="35" t="s">
        <v>2052</v>
      </c>
      <c r="C1031" s="6" t="s">
        <v>9</v>
      </c>
      <c r="D1031" s="82"/>
      <c r="E1031" s="82"/>
      <c r="F1031" s="82"/>
      <c r="G1031" s="82"/>
      <c r="H1031" s="206"/>
    </row>
    <row r="1032" spans="1:8" ht="45" hidden="1" x14ac:dyDescent="0.25">
      <c r="A1032" s="10" t="s">
        <v>1150</v>
      </c>
      <c r="B1032" s="34" t="s">
        <v>2070</v>
      </c>
      <c r="C1032" s="6"/>
      <c r="D1032" s="82"/>
      <c r="E1032" s="82"/>
      <c r="F1032" s="82"/>
      <c r="G1032" s="82"/>
      <c r="H1032" s="206"/>
    </row>
    <row r="1033" spans="1:8" ht="105" hidden="1" x14ac:dyDescent="0.25">
      <c r="A1033" s="6" t="s">
        <v>1153</v>
      </c>
      <c r="B1033" s="35" t="s">
        <v>2071</v>
      </c>
      <c r="C1033" s="6"/>
      <c r="D1033" s="82"/>
      <c r="E1033" s="82"/>
      <c r="F1033" s="82"/>
      <c r="G1033" s="82"/>
      <c r="H1033" s="206"/>
    </row>
    <row r="1034" spans="1:8" hidden="1" x14ac:dyDescent="0.25">
      <c r="A1034" s="6"/>
      <c r="B1034" s="35" t="s">
        <v>2072</v>
      </c>
      <c r="C1034" s="6" t="s">
        <v>9</v>
      </c>
      <c r="D1034" s="82"/>
      <c r="E1034" s="82"/>
      <c r="F1034" s="82"/>
      <c r="G1034" s="82"/>
      <c r="H1034" s="206"/>
    </row>
    <row r="1035" spans="1:8" hidden="1" x14ac:dyDescent="0.25">
      <c r="A1035" s="6"/>
      <c r="B1035" s="35" t="s">
        <v>2073</v>
      </c>
      <c r="C1035" s="6" t="s">
        <v>9</v>
      </c>
      <c r="D1035" s="82"/>
      <c r="E1035" s="82"/>
      <c r="F1035" s="82"/>
      <c r="G1035" s="82"/>
      <c r="H1035" s="206"/>
    </row>
    <row r="1036" spans="1:8" ht="30" hidden="1" x14ac:dyDescent="0.25">
      <c r="A1036" s="6"/>
      <c r="B1036" s="35" t="s">
        <v>2074</v>
      </c>
      <c r="C1036" s="6" t="s">
        <v>9</v>
      </c>
      <c r="D1036" s="82"/>
      <c r="E1036" s="82"/>
      <c r="F1036" s="82"/>
      <c r="G1036" s="82"/>
      <c r="H1036" s="206"/>
    </row>
    <row r="1037" spans="1:8" hidden="1" x14ac:dyDescent="0.25">
      <c r="A1037" s="6"/>
      <c r="B1037" s="35" t="s">
        <v>2075</v>
      </c>
      <c r="C1037" s="6" t="s">
        <v>9</v>
      </c>
      <c r="D1037" s="82"/>
      <c r="E1037" s="82"/>
      <c r="F1037" s="82"/>
      <c r="G1037" s="82"/>
      <c r="H1037" s="206"/>
    </row>
    <row r="1038" spans="1:8" ht="105" hidden="1" x14ac:dyDescent="0.25">
      <c r="A1038" s="6" t="s">
        <v>2077</v>
      </c>
      <c r="B1038" s="35" t="s">
        <v>2076</v>
      </c>
      <c r="C1038" s="6"/>
      <c r="D1038" s="82"/>
      <c r="E1038" s="82"/>
      <c r="F1038" s="82"/>
      <c r="G1038" s="82"/>
      <c r="H1038" s="206"/>
    </row>
    <row r="1039" spans="1:8" hidden="1" x14ac:dyDescent="0.25">
      <c r="A1039" s="6"/>
      <c r="B1039" s="35" t="s">
        <v>2078</v>
      </c>
      <c r="C1039" s="6" t="s">
        <v>9</v>
      </c>
      <c r="D1039" s="82"/>
      <c r="E1039" s="82"/>
      <c r="F1039" s="82"/>
      <c r="G1039" s="82"/>
      <c r="H1039" s="206"/>
    </row>
    <row r="1040" spans="1:8" hidden="1" x14ac:dyDescent="0.25">
      <c r="A1040" s="6"/>
      <c r="B1040" s="35" t="s">
        <v>2079</v>
      </c>
      <c r="C1040" s="6" t="s">
        <v>9</v>
      </c>
      <c r="D1040" s="82"/>
      <c r="E1040" s="82"/>
      <c r="F1040" s="82"/>
      <c r="G1040" s="82"/>
      <c r="H1040" s="206"/>
    </row>
    <row r="1041" spans="1:8" ht="45" hidden="1" x14ac:dyDescent="0.25">
      <c r="A1041" s="10" t="s">
        <v>1156</v>
      </c>
      <c r="B1041" s="34" t="s">
        <v>1157</v>
      </c>
      <c r="C1041" s="6"/>
      <c r="D1041" s="82"/>
      <c r="E1041" s="82"/>
      <c r="F1041" s="82"/>
      <c r="G1041" s="82"/>
      <c r="H1041" s="206"/>
    </row>
    <row r="1042" spans="1:8" ht="60" hidden="1" x14ac:dyDescent="0.25">
      <c r="A1042" s="6" t="s">
        <v>1159</v>
      </c>
      <c r="B1042" s="35" t="s">
        <v>2080</v>
      </c>
      <c r="C1042" s="6" t="s">
        <v>9</v>
      </c>
      <c r="D1042" s="82"/>
      <c r="E1042" s="82"/>
      <c r="F1042" s="82"/>
      <c r="G1042" s="82"/>
      <c r="H1042" s="206"/>
    </row>
    <row r="1043" spans="1:8" ht="60" hidden="1" x14ac:dyDescent="0.25">
      <c r="A1043" s="6" t="s">
        <v>2082</v>
      </c>
      <c r="B1043" s="35" t="s">
        <v>2081</v>
      </c>
      <c r="C1043" s="6"/>
      <c r="D1043" s="82"/>
      <c r="E1043" s="82"/>
      <c r="F1043" s="82"/>
      <c r="G1043" s="82"/>
      <c r="H1043" s="206"/>
    </row>
    <row r="1044" spans="1:8" hidden="1" x14ac:dyDescent="0.25">
      <c r="A1044" s="6"/>
      <c r="B1044" s="35" t="s">
        <v>1983</v>
      </c>
      <c r="C1044" s="6" t="s">
        <v>1323</v>
      </c>
      <c r="D1044" s="82"/>
      <c r="E1044" s="82"/>
      <c r="F1044" s="82"/>
      <c r="G1044" s="82"/>
      <c r="H1044" s="206"/>
    </row>
    <row r="1045" spans="1:8" hidden="1" x14ac:dyDescent="0.25">
      <c r="A1045" s="6"/>
      <c r="B1045" s="35" t="s">
        <v>1891</v>
      </c>
      <c r="C1045" s="6" t="s">
        <v>1323</v>
      </c>
      <c r="D1045" s="82"/>
      <c r="E1045" s="82"/>
      <c r="F1045" s="82"/>
      <c r="G1045" s="82"/>
      <c r="H1045" s="206"/>
    </row>
    <row r="1046" spans="1:8" ht="30" hidden="1" x14ac:dyDescent="0.25">
      <c r="A1046" s="10" t="s">
        <v>1162</v>
      </c>
      <c r="B1046" s="34" t="s">
        <v>1163</v>
      </c>
      <c r="C1046" s="6"/>
      <c r="D1046" s="82"/>
      <c r="E1046" s="82"/>
      <c r="F1046" s="82"/>
      <c r="G1046" s="82"/>
      <c r="H1046" s="206"/>
    </row>
    <row r="1047" spans="1:8" ht="60" hidden="1" x14ac:dyDescent="0.25">
      <c r="A1047" s="6" t="s">
        <v>1164</v>
      </c>
      <c r="B1047" s="35" t="s">
        <v>2083</v>
      </c>
      <c r="C1047" s="6"/>
      <c r="D1047" s="82"/>
      <c r="E1047" s="82"/>
      <c r="F1047" s="82"/>
      <c r="G1047" s="82"/>
      <c r="H1047" s="206"/>
    </row>
    <row r="1048" spans="1:8" hidden="1" x14ac:dyDescent="0.25">
      <c r="A1048" s="6"/>
      <c r="B1048" s="35" t="s">
        <v>2084</v>
      </c>
      <c r="C1048" s="6" t="s">
        <v>9</v>
      </c>
      <c r="D1048" s="82"/>
      <c r="E1048" s="82"/>
      <c r="F1048" s="82"/>
      <c r="G1048" s="82"/>
      <c r="H1048" s="206"/>
    </row>
    <row r="1049" spans="1:8" hidden="1" x14ac:dyDescent="0.25">
      <c r="A1049" s="6"/>
      <c r="B1049" s="35" t="s">
        <v>2085</v>
      </c>
      <c r="C1049" s="6" t="s">
        <v>9</v>
      </c>
      <c r="D1049" s="82"/>
      <c r="E1049" s="82"/>
      <c r="F1049" s="82"/>
      <c r="G1049" s="82"/>
      <c r="H1049" s="206"/>
    </row>
    <row r="1050" spans="1:8" ht="30" hidden="1" x14ac:dyDescent="0.25">
      <c r="A1050" s="6"/>
      <c r="B1050" s="35" t="s">
        <v>2086</v>
      </c>
      <c r="C1050" s="6" t="s">
        <v>9</v>
      </c>
      <c r="D1050" s="82"/>
      <c r="E1050" s="82"/>
      <c r="F1050" s="82"/>
      <c r="G1050" s="82"/>
      <c r="H1050" s="206"/>
    </row>
    <row r="1051" spans="1:8" ht="30" hidden="1" x14ac:dyDescent="0.25">
      <c r="A1051" s="10" t="s">
        <v>1172</v>
      </c>
      <c r="B1051" s="34" t="s">
        <v>1171</v>
      </c>
      <c r="C1051" s="6"/>
      <c r="D1051" s="82"/>
      <c r="E1051" s="82"/>
      <c r="F1051" s="82"/>
      <c r="G1051" s="82"/>
      <c r="H1051" s="206"/>
    </row>
    <row r="1052" spans="1:8" ht="45" hidden="1" x14ac:dyDescent="0.25">
      <c r="A1052" s="6" t="s">
        <v>1174</v>
      </c>
      <c r="B1052" s="35" t="s">
        <v>2087</v>
      </c>
      <c r="C1052" s="6" t="s">
        <v>9</v>
      </c>
      <c r="D1052" s="82"/>
      <c r="E1052" s="82"/>
      <c r="F1052" s="82"/>
      <c r="G1052" s="82"/>
      <c r="H1052" s="206"/>
    </row>
    <row r="1053" spans="1:8" ht="60" hidden="1" x14ac:dyDescent="0.25">
      <c r="A1053" s="10" t="s">
        <v>1178</v>
      </c>
      <c r="B1053" s="34" t="s">
        <v>1177</v>
      </c>
      <c r="C1053" s="6"/>
      <c r="D1053" s="82"/>
      <c r="E1053" s="82"/>
      <c r="F1053" s="82"/>
      <c r="G1053" s="82"/>
      <c r="H1053" s="206"/>
    </row>
    <row r="1054" spans="1:8" ht="45" hidden="1" x14ac:dyDescent="0.25">
      <c r="A1054" s="6" t="s">
        <v>1180</v>
      </c>
      <c r="B1054" s="35" t="s">
        <v>2088</v>
      </c>
      <c r="C1054" s="6"/>
      <c r="D1054" s="82"/>
      <c r="E1054" s="82"/>
      <c r="F1054" s="82"/>
      <c r="G1054" s="82"/>
      <c r="H1054" s="206"/>
    </row>
    <row r="1055" spans="1:8" hidden="1" x14ac:dyDescent="0.25">
      <c r="A1055" s="6"/>
      <c r="B1055" s="35" t="s">
        <v>2028</v>
      </c>
      <c r="C1055" s="6" t="s">
        <v>9</v>
      </c>
      <c r="D1055" s="82"/>
      <c r="E1055" s="82"/>
      <c r="F1055" s="82"/>
      <c r="G1055" s="82"/>
      <c r="H1055" s="206"/>
    </row>
    <row r="1056" spans="1:8" hidden="1" x14ac:dyDescent="0.25">
      <c r="A1056" s="6"/>
      <c r="B1056" s="35" t="s">
        <v>2089</v>
      </c>
      <c r="C1056" s="6" t="s">
        <v>9</v>
      </c>
      <c r="D1056" s="82"/>
      <c r="E1056" s="82"/>
      <c r="F1056" s="82"/>
      <c r="G1056" s="82"/>
      <c r="H1056" s="206"/>
    </row>
    <row r="1057" spans="1:8" hidden="1" x14ac:dyDescent="0.25">
      <c r="A1057" s="6"/>
      <c r="B1057" s="35" t="s">
        <v>2090</v>
      </c>
      <c r="C1057" s="6" t="s">
        <v>9</v>
      </c>
      <c r="D1057" s="82"/>
      <c r="E1057" s="82"/>
      <c r="F1057" s="82"/>
      <c r="G1057" s="82"/>
      <c r="H1057" s="206"/>
    </row>
    <row r="1058" spans="1:8" hidden="1" x14ac:dyDescent="0.25">
      <c r="A1058" s="6"/>
      <c r="B1058" s="35" t="s">
        <v>2091</v>
      </c>
      <c r="C1058" s="6" t="s">
        <v>9</v>
      </c>
      <c r="D1058" s="82"/>
      <c r="E1058" s="82"/>
      <c r="F1058" s="82"/>
      <c r="G1058" s="82"/>
      <c r="H1058" s="206"/>
    </row>
    <row r="1059" spans="1:8" hidden="1" x14ac:dyDescent="0.25">
      <c r="A1059" s="6"/>
      <c r="B1059" s="35" t="s">
        <v>2092</v>
      </c>
      <c r="C1059" s="6" t="s">
        <v>9</v>
      </c>
      <c r="D1059" s="82"/>
      <c r="E1059" s="82"/>
      <c r="F1059" s="82"/>
      <c r="G1059" s="82"/>
      <c r="H1059" s="206"/>
    </row>
    <row r="1060" spans="1:8" hidden="1" x14ac:dyDescent="0.25">
      <c r="A1060" s="6"/>
      <c r="B1060" s="35" t="s">
        <v>2093</v>
      </c>
      <c r="C1060" s="6" t="s">
        <v>9</v>
      </c>
      <c r="D1060" s="82"/>
      <c r="E1060" s="82"/>
      <c r="F1060" s="82"/>
      <c r="G1060" s="82"/>
      <c r="H1060" s="206"/>
    </row>
    <row r="1061" spans="1:8" hidden="1" x14ac:dyDescent="0.25">
      <c r="A1061" s="6"/>
      <c r="B1061" s="35" t="s">
        <v>2094</v>
      </c>
      <c r="C1061" s="6" t="s">
        <v>9</v>
      </c>
      <c r="D1061" s="82"/>
      <c r="E1061" s="82"/>
      <c r="F1061" s="82"/>
      <c r="G1061" s="82"/>
      <c r="H1061" s="206"/>
    </row>
    <row r="1062" spans="1:8" ht="45" hidden="1" x14ac:dyDescent="0.25">
      <c r="A1062" s="10" t="s">
        <v>1182</v>
      </c>
      <c r="B1062" s="34" t="s">
        <v>1181</v>
      </c>
      <c r="C1062" s="6"/>
      <c r="D1062" s="82"/>
      <c r="E1062" s="82"/>
      <c r="F1062" s="82"/>
      <c r="G1062" s="82"/>
      <c r="H1062" s="206"/>
    </row>
    <row r="1063" spans="1:8" ht="60" hidden="1" x14ac:dyDescent="0.25">
      <c r="A1063" s="6" t="s">
        <v>1184</v>
      </c>
      <c r="B1063" s="35" t="s">
        <v>2095</v>
      </c>
      <c r="C1063" s="6" t="s">
        <v>9</v>
      </c>
      <c r="D1063" s="82"/>
      <c r="E1063" s="82"/>
      <c r="F1063" s="82"/>
      <c r="G1063" s="82"/>
      <c r="H1063" s="206"/>
    </row>
    <row r="1064" spans="1:8" ht="30" hidden="1" x14ac:dyDescent="0.25">
      <c r="A1064" s="10" t="s">
        <v>1189</v>
      </c>
      <c r="B1064" s="34" t="s">
        <v>1190</v>
      </c>
      <c r="C1064" s="6"/>
      <c r="D1064" s="82"/>
      <c r="E1064" s="82"/>
      <c r="F1064" s="82"/>
      <c r="G1064" s="82"/>
      <c r="H1064" s="206"/>
    </row>
    <row r="1065" spans="1:8" ht="105" hidden="1" x14ac:dyDescent="0.25">
      <c r="A1065" s="6" t="s">
        <v>1192</v>
      </c>
      <c r="B1065" s="35" t="s">
        <v>2096</v>
      </c>
      <c r="C1065" s="6"/>
      <c r="D1065" s="82"/>
      <c r="E1065" s="82"/>
      <c r="F1065" s="82"/>
      <c r="G1065" s="82"/>
      <c r="H1065" s="206"/>
    </row>
    <row r="1066" spans="1:8" hidden="1" x14ac:dyDescent="0.25">
      <c r="A1066" s="257" t="s">
        <v>1196</v>
      </c>
      <c r="B1066" s="257"/>
      <c r="C1066" s="257"/>
      <c r="D1066" s="257"/>
      <c r="E1066" s="257"/>
      <c r="F1066" s="257"/>
      <c r="G1066" s="8"/>
      <c r="H1066" s="8"/>
    </row>
    <row r="1067" spans="1:8" hidden="1" x14ac:dyDescent="0.25">
      <c r="A1067" s="122" t="s">
        <v>1273</v>
      </c>
      <c r="B1067" s="123" t="s">
        <v>1274</v>
      </c>
      <c r="C1067" s="108"/>
      <c r="D1067" s="136"/>
      <c r="E1067" s="136"/>
      <c r="F1067" s="136"/>
      <c r="G1067" s="8"/>
      <c r="H1067" s="8"/>
    </row>
    <row r="1068" spans="1:8" ht="30" hidden="1" x14ac:dyDescent="0.25">
      <c r="A1068" s="161" t="s">
        <v>1232</v>
      </c>
      <c r="B1068" s="81" t="s">
        <v>1569</v>
      </c>
      <c r="C1068" s="13" t="s">
        <v>9</v>
      </c>
      <c r="D1068" s="136"/>
      <c r="E1068" s="136"/>
      <c r="F1068" s="136"/>
      <c r="G1068" s="8"/>
      <c r="H1068" s="8"/>
    </row>
    <row r="1069" spans="1:8" ht="30" hidden="1" x14ac:dyDescent="0.25">
      <c r="A1069" s="13" t="s">
        <v>1243</v>
      </c>
      <c r="B1069" s="81" t="s">
        <v>1570</v>
      </c>
      <c r="C1069" s="13" t="s">
        <v>9</v>
      </c>
      <c r="D1069" s="136"/>
      <c r="E1069" s="136"/>
      <c r="F1069" s="136"/>
      <c r="G1069" s="8"/>
      <c r="H1069" s="8"/>
    </row>
    <row r="1070" spans="1:8" ht="45" hidden="1" x14ac:dyDescent="0.25">
      <c r="A1070" s="122" t="s">
        <v>1275</v>
      </c>
      <c r="B1070" s="123" t="s">
        <v>1245</v>
      </c>
      <c r="C1070" s="108"/>
      <c r="D1070" s="136"/>
      <c r="E1070" s="136"/>
      <c r="F1070" s="136"/>
      <c r="G1070" s="8"/>
      <c r="H1070" s="8"/>
    </row>
    <row r="1071" spans="1:8" ht="105" hidden="1" x14ac:dyDescent="0.25">
      <c r="A1071" s="13" t="s">
        <v>1256</v>
      </c>
      <c r="B1071" s="81" t="s">
        <v>1624</v>
      </c>
      <c r="C1071" s="13"/>
      <c r="D1071" s="136"/>
      <c r="E1071" s="136"/>
      <c r="F1071" s="136"/>
      <c r="G1071" s="8"/>
      <c r="H1071" s="8"/>
    </row>
    <row r="1072" spans="1:8" hidden="1" x14ac:dyDescent="0.25">
      <c r="A1072" s="13"/>
      <c r="B1072" s="18" t="s">
        <v>1571</v>
      </c>
      <c r="C1072" s="13" t="s">
        <v>9</v>
      </c>
      <c r="D1072" s="136"/>
      <c r="E1072" s="136"/>
      <c r="F1072" s="136"/>
      <c r="G1072" s="8"/>
      <c r="H1072" s="8"/>
    </row>
    <row r="1073" spans="1:8" hidden="1" x14ac:dyDescent="0.25">
      <c r="A1073" s="13"/>
      <c r="B1073" s="18" t="s">
        <v>1250</v>
      </c>
      <c r="C1073" s="13"/>
      <c r="D1073" s="136"/>
      <c r="E1073" s="136"/>
      <c r="F1073" s="136"/>
      <c r="G1073" s="8"/>
      <c r="H1073" s="8"/>
    </row>
    <row r="1074" spans="1:8" hidden="1" x14ac:dyDescent="0.25">
      <c r="A1074" s="13"/>
      <c r="B1074" s="22" t="s">
        <v>1572</v>
      </c>
      <c r="C1074" s="13" t="s">
        <v>9</v>
      </c>
      <c r="D1074" s="136"/>
      <c r="E1074" s="136"/>
      <c r="F1074" s="136"/>
      <c r="G1074" s="8"/>
      <c r="H1074" s="8"/>
    </row>
    <row r="1075" spans="1:8" hidden="1" x14ac:dyDescent="0.25">
      <c r="A1075" s="13"/>
      <c r="B1075" s="22" t="s">
        <v>1573</v>
      </c>
      <c r="C1075" s="13" t="s">
        <v>9</v>
      </c>
      <c r="D1075" s="136"/>
      <c r="E1075" s="136"/>
      <c r="F1075" s="136"/>
      <c r="G1075" s="8"/>
      <c r="H1075" s="8"/>
    </row>
    <row r="1076" spans="1:8" hidden="1" x14ac:dyDescent="0.25">
      <c r="A1076" s="13"/>
      <c r="B1076" s="22" t="s">
        <v>1574</v>
      </c>
      <c r="C1076" s="13" t="s">
        <v>9</v>
      </c>
      <c r="D1076" s="136"/>
      <c r="E1076" s="136"/>
      <c r="F1076" s="136"/>
      <c r="G1076" s="8"/>
      <c r="H1076" s="8"/>
    </row>
    <row r="1077" spans="1:8" hidden="1" x14ac:dyDescent="0.25">
      <c r="A1077" s="13"/>
      <c r="B1077" s="22" t="s">
        <v>1575</v>
      </c>
      <c r="C1077" s="13" t="s">
        <v>9</v>
      </c>
      <c r="D1077" s="136"/>
      <c r="E1077" s="136"/>
      <c r="F1077" s="136"/>
      <c r="G1077" s="8"/>
      <c r="H1077" s="8"/>
    </row>
    <row r="1078" spans="1:8" hidden="1" x14ac:dyDescent="0.25">
      <c r="A1078" s="13"/>
      <c r="B1078" s="18" t="s">
        <v>1253</v>
      </c>
      <c r="C1078" s="13"/>
      <c r="D1078" s="136"/>
      <c r="E1078" s="136"/>
      <c r="F1078" s="136"/>
      <c r="G1078" s="8"/>
      <c r="H1078" s="8"/>
    </row>
    <row r="1079" spans="1:8" hidden="1" x14ac:dyDescent="0.25">
      <c r="A1079" s="13"/>
      <c r="B1079" s="22" t="s">
        <v>1576</v>
      </c>
      <c r="C1079" s="13" t="s">
        <v>9</v>
      </c>
      <c r="D1079" s="136"/>
      <c r="E1079" s="136"/>
      <c r="F1079" s="136"/>
      <c r="G1079" s="8"/>
      <c r="H1079" s="8"/>
    </row>
    <row r="1080" spans="1:8" hidden="1" x14ac:dyDescent="0.25">
      <c r="A1080" s="13"/>
      <c r="B1080" s="22" t="s">
        <v>1577</v>
      </c>
      <c r="C1080" s="13" t="s">
        <v>9</v>
      </c>
      <c r="D1080" s="136"/>
      <c r="E1080" s="136"/>
      <c r="F1080" s="136"/>
      <c r="G1080" s="8"/>
      <c r="H1080" s="8"/>
    </row>
    <row r="1081" spans="1:8" hidden="1" x14ac:dyDescent="0.25">
      <c r="A1081" s="13"/>
      <c r="B1081" s="22" t="s">
        <v>1578</v>
      </c>
      <c r="C1081" s="13" t="s">
        <v>9</v>
      </c>
      <c r="D1081" s="136"/>
      <c r="E1081" s="136"/>
      <c r="F1081" s="136"/>
      <c r="G1081" s="8"/>
      <c r="H1081" s="8"/>
    </row>
    <row r="1082" spans="1:8" hidden="1" x14ac:dyDescent="0.25">
      <c r="A1082" s="257" t="s">
        <v>1197</v>
      </c>
      <c r="B1082" s="257"/>
      <c r="C1082" s="257"/>
      <c r="D1082" s="257"/>
      <c r="E1082" s="257"/>
      <c r="F1082" s="257"/>
      <c r="G1082" s="8"/>
      <c r="H1082" s="8"/>
    </row>
    <row r="1083" spans="1:8" hidden="1" x14ac:dyDescent="0.25">
      <c r="A1083" s="10" t="s">
        <v>1198</v>
      </c>
      <c r="B1083" s="34" t="s">
        <v>2097</v>
      </c>
      <c r="C1083" s="6"/>
      <c r="D1083" s="82"/>
      <c r="E1083" s="82"/>
      <c r="F1083" s="82"/>
      <c r="G1083" s="82"/>
      <c r="H1083" s="206"/>
    </row>
    <row r="1084" spans="1:8" ht="30" hidden="1" x14ac:dyDescent="0.25">
      <c r="A1084" s="6" t="s">
        <v>1202</v>
      </c>
      <c r="B1084" s="35" t="s">
        <v>2098</v>
      </c>
      <c r="C1084" s="6" t="s">
        <v>9</v>
      </c>
      <c r="D1084" s="82"/>
      <c r="E1084" s="82"/>
      <c r="F1084" s="82"/>
      <c r="G1084" s="82"/>
      <c r="H1084" s="206"/>
    </row>
    <row r="1085" spans="1:8" ht="30" hidden="1" x14ac:dyDescent="0.25">
      <c r="A1085" s="10" t="s">
        <v>1367</v>
      </c>
      <c r="B1085" s="34" t="s">
        <v>1207</v>
      </c>
      <c r="C1085" s="6"/>
      <c r="D1085" s="82"/>
      <c r="E1085" s="82"/>
      <c r="F1085" s="82"/>
      <c r="G1085" s="82"/>
      <c r="H1085" s="206"/>
    </row>
    <row r="1086" spans="1:8" ht="75" hidden="1" x14ac:dyDescent="0.25">
      <c r="A1086" s="6" t="s">
        <v>1368</v>
      </c>
      <c r="B1086" s="35" t="s">
        <v>2099</v>
      </c>
      <c r="C1086" s="6" t="s">
        <v>9</v>
      </c>
      <c r="D1086" s="82"/>
      <c r="E1086" s="82"/>
      <c r="F1086" s="82"/>
      <c r="G1086" s="82"/>
      <c r="H1086" s="206"/>
    </row>
    <row r="1087" spans="1:8" ht="45" hidden="1" x14ac:dyDescent="0.25">
      <c r="A1087" s="6" t="s">
        <v>2101</v>
      </c>
      <c r="B1087" s="35" t="s">
        <v>2100</v>
      </c>
      <c r="C1087" s="6"/>
      <c r="D1087" s="82"/>
      <c r="E1087" s="82"/>
      <c r="F1087" s="82"/>
      <c r="G1087" s="82"/>
      <c r="H1087" s="206"/>
    </row>
    <row r="1088" spans="1:8" hidden="1" x14ac:dyDescent="0.25">
      <c r="A1088" s="6"/>
      <c r="B1088" s="35" t="s">
        <v>1887</v>
      </c>
      <c r="C1088" s="6" t="s">
        <v>9</v>
      </c>
      <c r="D1088" s="82"/>
      <c r="E1088" s="82"/>
      <c r="F1088" s="82"/>
      <c r="G1088" s="82"/>
      <c r="H1088" s="206"/>
    </row>
    <row r="1089" spans="1:8" hidden="1" x14ac:dyDescent="0.25">
      <c r="A1089" s="6"/>
      <c r="B1089" s="35" t="s">
        <v>1888</v>
      </c>
      <c r="C1089" s="6" t="s">
        <v>9</v>
      </c>
      <c r="D1089" s="82"/>
      <c r="E1089" s="82"/>
      <c r="F1089" s="82"/>
      <c r="G1089" s="82"/>
      <c r="H1089" s="206"/>
    </row>
    <row r="1090" spans="1:8" ht="90" hidden="1" x14ac:dyDescent="0.25">
      <c r="A1090" s="6" t="s">
        <v>2103</v>
      </c>
      <c r="B1090" s="35" t="s">
        <v>2102</v>
      </c>
      <c r="C1090" s="6"/>
      <c r="D1090" s="82"/>
      <c r="E1090" s="82"/>
      <c r="F1090" s="82"/>
      <c r="G1090" s="82"/>
      <c r="H1090" s="206"/>
    </row>
    <row r="1091" spans="1:8" hidden="1" x14ac:dyDescent="0.25">
      <c r="A1091" s="6"/>
      <c r="B1091" s="35" t="s">
        <v>1983</v>
      </c>
      <c r="C1091" s="6" t="s">
        <v>9</v>
      </c>
      <c r="D1091" s="82"/>
      <c r="E1091" s="82"/>
      <c r="F1091" s="82"/>
      <c r="G1091" s="82"/>
      <c r="H1091" s="206"/>
    </row>
    <row r="1092" spans="1:8" hidden="1" x14ac:dyDescent="0.25">
      <c r="A1092" s="6"/>
      <c r="B1092" s="35" t="s">
        <v>2104</v>
      </c>
      <c r="C1092" s="6" t="s">
        <v>9</v>
      </c>
      <c r="D1092" s="82"/>
      <c r="E1092" s="82"/>
      <c r="F1092" s="82"/>
      <c r="G1092" s="82"/>
      <c r="H1092" s="206"/>
    </row>
    <row r="1093" spans="1:8" ht="105" hidden="1" x14ac:dyDescent="0.25">
      <c r="A1093" s="6" t="s">
        <v>2106</v>
      </c>
      <c r="B1093" s="35" t="s">
        <v>2105</v>
      </c>
      <c r="C1093" s="6"/>
      <c r="D1093" s="82"/>
      <c r="E1093" s="82"/>
      <c r="F1093" s="82"/>
      <c r="G1093" s="82"/>
      <c r="H1093" s="206"/>
    </row>
    <row r="1094" spans="1:8" hidden="1" x14ac:dyDescent="0.25">
      <c r="A1094" s="6"/>
      <c r="B1094" s="35" t="s">
        <v>2107</v>
      </c>
      <c r="C1094" s="6" t="s">
        <v>9</v>
      </c>
      <c r="D1094" s="82"/>
      <c r="E1094" s="82"/>
      <c r="F1094" s="82"/>
      <c r="G1094" s="82"/>
      <c r="H1094" s="206"/>
    </row>
    <row r="1095" spans="1:8" hidden="1" x14ac:dyDescent="0.25">
      <c r="A1095" s="6"/>
      <c r="B1095" s="35" t="s">
        <v>2108</v>
      </c>
      <c r="C1095" s="6" t="s">
        <v>9</v>
      </c>
      <c r="D1095" s="82"/>
      <c r="E1095" s="82"/>
      <c r="F1095" s="82"/>
      <c r="G1095" s="82"/>
      <c r="H1095" s="206"/>
    </row>
    <row r="1096" spans="1:8" hidden="1" x14ac:dyDescent="0.25">
      <c r="A1096" s="257" t="s">
        <v>1217</v>
      </c>
      <c r="B1096" s="257"/>
      <c r="C1096" s="257"/>
      <c r="D1096" s="257"/>
      <c r="E1096" s="257"/>
      <c r="F1096" s="257"/>
      <c r="G1096" s="8"/>
      <c r="H1096" s="8"/>
    </row>
    <row r="1097" spans="1:8" ht="60" hidden="1" x14ac:dyDescent="0.25">
      <c r="A1097" s="10" t="s">
        <v>1218</v>
      </c>
      <c r="B1097" s="34" t="s">
        <v>1225</v>
      </c>
      <c r="C1097" s="6"/>
      <c r="D1097" s="82"/>
      <c r="E1097" s="82"/>
      <c r="F1097" s="82"/>
      <c r="G1097" s="82"/>
      <c r="H1097" s="206"/>
    </row>
    <row r="1098" spans="1:8" hidden="1" x14ac:dyDescent="0.25">
      <c r="A1098" s="6"/>
      <c r="B1098" s="35" t="s">
        <v>1983</v>
      </c>
      <c r="C1098" s="6" t="s">
        <v>9</v>
      </c>
      <c r="D1098" s="82"/>
      <c r="E1098" s="82"/>
      <c r="F1098" s="82"/>
      <c r="G1098" s="82"/>
      <c r="H1098" s="206"/>
    </row>
    <row r="1099" spans="1:8" hidden="1" x14ac:dyDescent="0.25">
      <c r="A1099" s="6"/>
      <c r="B1099" s="35" t="s">
        <v>2109</v>
      </c>
      <c r="C1099" s="6" t="s">
        <v>9</v>
      </c>
      <c r="D1099" s="82"/>
      <c r="E1099" s="82"/>
      <c r="F1099" s="82"/>
      <c r="G1099" s="82"/>
      <c r="H1099" s="206"/>
    </row>
    <row r="1100" spans="1:8" ht="60" hidden="1" x14ac:dyDescent="0.25">
      <c r="A1100" s="10" t="s">
        <v>1224</v>
      </c>
      <c r="B1100" s="34" t="s">
        <v>1226</v>
      </c>
      <c r="C1100" s="6"/>
      <c r="D1100" s="82"/>
      <c r="E1100" s="82"/>
      <c r="F1100" s="82"/>
      <c r="G1100" s="82"/>
      <c r="H1100" s="206"/>
    </row>
    <row r="1101" spans="1:8" hidden="1" x14ac:dyDescent="0.25">
      <c r="A1101" s="6"/>
      <c r="B1101" s="35" t="s">
        <v>1983</v>
      </c>
      <c r="C1101" s="6" t="s">
        <v>9</v>
      </c>
      <c r="D1101" s="82"/>
      <c r="E1101" s="82"/>
      <c r="F1101" s="82"/>
      <c r="G1101" s="82"/>
      <c r="H1101" s="206"/>
    </row>
    <row r="1102" spans="1:8" hidden="1" x14ac:dyDescent="0.25">
      <c r="A1102" s="6"/>
      <c r="B1102" s="35" t="s">
        <v>2109</v>
      </c>
      <c r="C1102" s="6" t="s">
        <v>9</v>
      </c>
      <c r="D1102" s="82"/>
      <c r="E1102" s="82"/>
      <c r="F1102" s="82"/>
      <c r="G1102" s="82"/>
      <c r="H1102" s="206"/>
    </row>
    <row r="1103" spans="1:8" x14ac:dyDescent="0.25">
      <c r="A1103" s="257" t="s">
        <v>1231</v>
      </c>
      <c r="B1103" s="257"/>
      <c r="C1103" s="257"/>
      <c r="D1103" s="257"/>
      <c r="E1103" s="257"/>
      <c r="F1103" s="257"/>
      <c r="G1103" s="8"/>
      <c r="H1103" s="8"/>
    </row>
    <row r="1104" spans="1:8" x14ac:dyDescent="0.25">
      <c r="A1104" s="10" t="s">
        <v>1273</v>
      </c>
      <c r="B1104" s="34" t="s">
        <v>1274</v>
      </c>
      <c r="C1104" s="6"/>
      <c r="D1104" s="82"/>
      <c r="E1104" s="82"/>
      <c r="F1104" s="82"/>
      <c r="G1104" s="82"/>
      <c r="H1104" s="206"/>
    </row>
    <row r="1105" spans="1:8" x14ac:dyDescent="0.25">
      <c r="A1105" s="6" t="s">
        <v>1232</v>
      </c>
      <c r="B1105" s="35" t="s">
        <v>2110</v>
      </c>
      <c r="C1105" s="6"/>
      <c r="D1105" s="82"/>
      <c r="E1105" s="82"/>
      <c r="F1105" s="82"/>
      <c r="G1105" s="82"/>
      <c r="H1105" s="206"/>
    </row>
    <row r="1106" spans="1:8" x14ac:dyDescent="0.25">
      <c r="A1106" s="6"/>
      <c r="B1106" s="35" t="s">
        <v>2111</v>
      </c>
      <c r="C1106" s="6" t="s">
        <v>9</v>
      </c>
      <c r="D1106" s="82"/>
      <c r="E1106" s="82"/>
      <c r="F1106" s="82"/>
      <c r="G1106" s="82"/>
      <c r="H1106" s="206"/>
    </row>
    <row r="1107" spans="1:8" x14ac:dyDescent="0.25">
      <c r="A1107" s="6"/>
      <c r="B1107" s="35" t="s">
        <v>2112</v>
      </c>
      <c r="C1107" s="6" t="s">
        <v>9</v>
      </c>
      <c r="D1107" s="82"/>
      <c r="E1107" s="82"/>
      <c r="F1107" s="82"/>
      <c r="G1107" s="82"/>
      <c r="H1107" s="206">
        <v>98.5</v>
      </c>
    </row>
    <row r="1108" spans="1:8" x14ac:dyDescent="0.25">
      <c r="A1108" s="6"/>
      <c r="B1108" s="35" t="s">
        <v>2113</v>
      </c>
      <c r="C1108" s="6" t="s">
        <v>9</v>
      </c>
      <c r="D1108" s="82"/>
      <c r="E1108" s="82"/>
      <c r="F1108" s="82"/>
      <c r="G1108" s="82"/>
      <c r="H1108" s="206">
        <v>95.3</v>
      </c>
    </row>
    <row r="1109" spans="1:8" x14ac:dyDescent="0.25">
      <c r="A1109" s="6"/>
      <c r="B1109" s="35" t="s">
        <v>2114</v>
      </c>
      <c r="C1109" s="6" t="s">
        <v>9</v>
      </c>
      <c r="D1109" s="82"/>
      <c r="E1109" s="82"/>
      <c r="F1109" s="82"/>
      <c r="G1109" s="82"/>
      <c r="H1109" s="206">
        <v>97.7</v>
      </c>
    </row>
    <row r="1110" spans="1:8" hidden="1" x14ac:dyDescent="0.25">
      <c r="A1110" s="6"/>
      <c r="B1110" s="35" t="s">
        <v>2115</v>
      </c>
      <c r="C1110" s="6" t="s">
        <v>9</v>
      </c>
      <c r="D1110" s="82"/>
      <c r="E1110" s="82"/>
      <c r="F1110" s="82"/>
      <c r="G1110" s="82"/>
      <c r="H1110" s="206"/>
    </row>
    <row r="1111" spans="1:8" hidden="1" x14ac:dyDescent="0.25">
      <c r="A1111" s="6"/>
      <c r="B1111" s="35" t="s">
        <v>2116</v>
      </c>
      <c r="C1111" s="6" t="s">
        <v>9</v>
      </c>
      <c r="D1111" s="82"/>
      <c r="E1111" s="82"/>
      <c r="F1111" s="82"/>
      <c r="G1111" s="82"/>
      <c r="H1111" s="206"/>
    </row>
    <row r="1112" spans="1:8" ht="75" hidden="1" x14ac:dyDescent="0.25">
      <c r="A1112" s="6" t="s">
        <v>1243</v>
      </c>
      <c r="B1112" s="35" t="s">
        <v>2117</v>
      </c>
      <c r="C1112" s="6"/>
      <c r="D1112" s="82"/>
      <c r="E1112" s="82"/>
      <c r="F1112" s="82"/>
      <c r="G1112" s="82"/>
      <c r="H1112" s="206"/>
    </row>
    <row r="1113" spans="1:8" ht="30" x14ac:dyDescent="0.25">
      <c r="A1113" s="6" t="s">
        <v>2119</v>
      </c>
      <c r="B1113" s="35" t="s">
        <v>2118</v>
      </c>
      <c r="C1113" s="6"/>
      <c r="D1113" s="82"/>
      <c r="E1113" s="82"/>
      <c r="F1113" s="82"/>
      <c r="G1113" s="82"/>
      <c r="H1113" s="206"/>
    </row>
    <row r="1114" spans="1:8" ht="30" x14ac:dyDescent="0.25">
      <c r="A1114" s="6"/>
      <c r="B1114" s="35" t="s">
        <v>2120</v>
      </c>
      <c r="C1114" s="6" t="s">
        <v>9</v>
      </c>
      <c r="D1114" s="82"/>
      <c r="E1114" s="82"/>
      <c r="F1114" s="82"/>
      <c r="G1114" s="82"/>
      <c r="H1114" s="206">
        <v>97.7</v>
      </c>
    </row>
    <row r="1115" spans="1:8" x14ac:dyDescent="0.25">
      <c r="A1115" s="6"/>
      <c r="B1115" s="35" t="s">
        <v>2121</v>
      </c>
      <c r="C1115" s="6" t="s">
        <v>9</v>
      </c>
      <c r="D1115" s="82"/>
      <c r="E1115" s="82"/>
      <c r="F1115" s="82"/>
      <c r="G1115" s="82"/>
      <c r="H1115" s="206">
        <v>97.7</v>
      </c>
    </row>
    <row r="1116" spans="1:8" ht="30" x14ac:dyDescent="0.25">
      <c r="A1116" s="6"/>
      <c r="B1116" s="35" t="s">
        <v>2122</v>
      </c>
      <c r="C1116" s="6" t="s">
        <v>9</v>
      </c>
      <c r="D1116" s="82"/>
      <c r="E1116" s="82"/>
      <c r="F1116" s="82"/>
      <c r="G1116" s="82"/>
      <c r="H1116" s="206">
        <v>97.7</v>
      </c>
    </row>
    <row r="1117" spans="1:8" x14ac:dyDescent="0.25">
      <c r="A1117" s="6"/>
      <c r="B1117" s="35" t="s">
        <v>2123</v>
      </c>
      <c r="C1117" s="6" t="s">
        <v>9</v>
      </c>
      <c r="D1117" s="82"/>
      <c r="E1117" s="82"/>
      <c r="F1117" s="82"/>
      <c r="G1117" s="82"/>
      <c r="H1117" s="206">
        <v>97.7</v>
      </c>
    </row>
    <row r="1118" spans="1:8" x14ac:dyDescent="0.25">
      <c r="A1118" s="6"/>
      <c r="B1118" s="35" t="s">
        <v>2124</v>
      </c>
      <c r="C1118" s="6" t="s">
        <v>9</v>
      </c>
      <c r="D1118" s="82"/>
      <c r="E1118" s="82"/>
      <c r="F1118" s="82"/>
      <c r="G1118" s="82"/>
      <c r="H1118" s="206">
        <v>97.7</v>
      </c>
    </row>
    <row r="1119" spans="1:8" ht="45" hidden="1" x14ac:dyDescent="0.25">
      <c r="A1119" s="10" t="s">
        <v>1275</v>
      </c>
      <c r="B1119" s="34" t="s">
        <v>2125</v>
      </c>
      <c r="C1119" s="6"/>
      <c r="D1119" s="82"/>
      <c r="E1119" s="82"/>
      <c r="F1119" s="82"/>
      <c r="G1119" s="82"/>
      <c r="H1119" s="206"/>
    </row>
    <row r="1120" spans="1:8" ht="105" hidden="1" x14ac:dyDescent="0.25">
      <c r="A1120" s="6" t="s">
        <v>1256</v>
      </c>
      <c r="B1120" s="35" t="s">
        <v>2126</v>
      </c>
      <c r="C1120" s="6"/>
      <c r="D1120" s="82"/>
      <c r="E1120" s="82"/>
      <c r="F1120" s="82"/>
      <c r="G1120" s="82"/>
      <c r="H1120" s="206"/>
    </row>
    <row r="1121" spans="1:8" hidden="1" x14ac:dyDescent="0.25">
      <c r="A1121" s="6"/>
      <c r="B1121" s="35" t="s">
        <v>2127</v>
      </c>
      <c r="C1121" s="6" t="s">
        <v>9</v>
      </c>
      <c r="D1121" s="82"/>
      <c r="E1121" s="82"/>
      <c r="F1121" s="82"/>
      <c r="G1121" s="82"/>
      <c r="H1121" s="206"/>
    </row>
    <row r="1122" spans="1:8" hidden="1" x14ac:dyDescent="0.25">
      <c r="A1122" s="6"/>
      <c r="B1122" s="35" t="s">
        <v>2128</v>
      </c>
      <c r="C1122" s="6" t="s">
        <v>9</v>
      </c>
      <c r="D1122" s="82"/>
      <c r="E1122" s="82"/>
      <c r="F1122" s="82"/>
      <c r="G1122" s="82"/>
      <c r="H1122" s="206"/>
    </row>
    <row r="1123" spans="1:8" hidden="1" x14ac:dyDescent="0.25">
      <c r="A1123" s="6"/>
      <c r="B1123" s="35" t="s">
        <v>2129</v>
      </c>
      <c r="C1123" s="6" t="s">
        <v>9</v>
      </c>
      <c r="D1123" s="82"/>
      <c r="E1123" s="82"/>
      <c r="F1123" s="82"/>
      <c r="G1123" s="82"/>
      <c r="H1123" s="206"/>
    </row>
    <row r="1124" spans="1:8" hidden="1" x14ac:dyDescent="0.25">
      <c r="A1124" s="6"/>
      <c r="B1124" s="35" t="s">
        <v>2130</v>
      </c>
      <c r="C1124" s="6" t="s">
        <v>9</v>
      </c>
      <c r="D1124" s="82"/>
      <c r="E1124" s="82"/>
      <c r="F1124" s="82"/>
      <c r="G1124" s="82"/>
      <c r="H1124" s="206"/>
    </row>
    <row r="1125" spans="1:8" hidden="1" x14ac:dyDescent="0.25">
      <c r="A1125" s="6"/>
      <c r="B1125" s="35" t="s">
        <v>2131</v>
      </c>
      <c r="C1125" s="6" t="s">
        <v>9</v>
      </c>
      <c r="D1125" s="82"/>
      <c r="E1125" s="82"/>
      <c r="F1125" s="82"/>
      <c r="G1125" s="82"/>
      <c r="H1125" s="206"/>
    </row>
    <row r="1126" spans="1:8" hidden="1" x14ac:dyDescent="0.25">
      <c r="A1126" s="6"/>
      <c r="B1126" s="35" t="s">
        <v>2132</v>
      </c>
      <c r="C1126" s="6" t="s">
        <v>9</v>
      </c>
      <c r="D1126" s="82"/>
      <c r="E1126" s="82"/>
      <c r="F1126" s="82"/>
      <c r="G1126" s="82"/>
      <c r="H1126" s="206"/>
    </row>
    <row r="1127" spans="1:8" hidden="1" x14ac:dyDescent="0.25">
      <c r="A1127" s="6"/>
      <c r="B1127" s="35" t="s">
        <v>2133</v>
      </c>
      <c r="C1127" s="6" t="s">
        <v>9</v>
      </c>
      <c r="D1127" s="82"/>
      <c r="E1127" s="82"/>
      <c r="F1127" s="82"/>
      <c r="G1127" s="82"/>
      <c r="H1127" s="206"/>
    </row>
    <row r="1128" spans="1:8" hidden="1" x14ac:dyDescent="0.25">
      <c r="A1128" s="6"/>
      <c r="B1128" s="35" t="s">
        <v>2134</v>
      </c>
      <c r="C1128" s="6" t="s">
        <v>9</v>
      </c>
      <c r="D1128" s="82"/>
      <c r="E1128" s="82"/>
      <c r="F1128" s="82"/>
      <c r="G1128" s="82"/>
      <c r="H1128" s="206"/>
    </row>
    <row r="1129" spans="1:8" hidden="1" x14ac:dyDescent="0.25">
      <c r="A1129" s="6"/>
      <c r="B1129" s="35" t="s">
        <v>2135</v>
      </c>
      <c r="C1129" s="6" t="s">
        <v>9</v>
      </c>
      <c r="D1129" s="82"/>
      <c r="E1129" s="82"/>
      <c r="F1129" s="82"/>
      <c r="G1129" s="82"/>
      <c r="H1129" s="206"/>
    </row>
    <row r="1130" spans="1:8" hidden="1" x14ac:dyDescent="0.25">
      <c r="A1130" s="6"/>
      <c r="B1130" s="35" t="s">
        <v>2136</v>
      </c>
      <c r="C1130" s="6" t="s">
        <v>9</v>
      </c>
      <c r="D1130" s="82"/>
      <c r="E1130" s="82"/>
      <c r="F1130" s="82"/>
      <c r="G1130" s="82"/>
      <c r="H1130" s="206"/>
    </row>
    <row r="1131" spans="1:8" ht="30" x14ac:dyDescent="0.25">
      <c r="A1131" s="10" t="s">
        <v>1276</v>
      </c>
      <c r="B1131" s="34" t="s">
        <v>1277</v>
      </c>
      <c r="C1131" s="6"/>
      <c r="D1131" s="82"/>
      <c r="E1131" s="82"/>
      <c r="F1131" s="82"/>
      <c r="G1131" s="82"/>
      <c r="H1131" s="206"/>
    </row>
    <row r="1132" spans="1:8" ht="45" x14ac:dyDescent="0.25">
      <c r="A1132" s="6" t="s">
        <v>1261</v>
      </c>
      <c r="B1132" s="35" t="s">
        <v>2137</v>
      </c>
      <c r="C1132" s="6"/>
      <c r="D1132" s="82"/>
      <c r="E1132" s="82"/>
      <c r="F1132" s="82"/>
      <c r="G1132" s="82"/>
      <c r="H1132" s="206"/>
    </row>
    <row r="1133" spans="1:8" ht="45" x14ac:dyDescent="0.25">
      <c r="A1133" s="6"/>
      <c r="B1133" s="35" t="s">
        <v>2138</v>
      </c>
      <c r="C1133" s="6" t="s">
        <v>9</v>
      </c>
      <c r="D1133" s="82">
        <v>56.521739130434781</v>
      </c>
      <c r="E1133" s="82">
        <v>56.521739130434781</v>
      </c>
      <c r="F1133" s="82">
        <v>100</v>
      </c>
      <c r="G1133" s="82">
        <v>86.956521739130437</v>
      </c>
      <c r="H1133" s="206">
        <v>86.956521739130437</v>
      </c>
    </row>
    <row r="1134" spans="1:8" ht="45" hidden="1" x14ac:dyDescent="0.25">
      <c r="A1134" s="6"/>
      <c r="B1134" s="35" t="s">
        <v>2139</v>
      </c>
      <c r="C1134" s="6" t="s">
        <v>9</v>
      </c>
      <c r="D1134" s="82"/>
      <c r="E1134" s="82"/>
      <c r="F1134" s="82"/>
      <c r="G1134" s="82"/>
      <c r="H1134" s="206"/>
    </row>
    <row r="1135" spans="1:8" ht="45" hidden="1" x14ac:dyDescent="0.25">
      <c r="A1135" s="6"/>
      <c r="B1135" s="35" t="s">
        <v>2140</v>
      </c>
      <c r="C1135" s="6" t="s">
        <v>9</v>
      </c>
      <c r="D1135" s="82"/>
      <c r="E1135" s="82"/>
      <c r="F1135" s="82"/>
      <c r="G1135" s="82"/>
      <c r="H1135" s="206"/>
    </row>
    <row r="1136" spans="1:8" hidden="1" x14ac:dyDescent="0.25">
      <c r="A1136" s="6"/>
      <c r="B1136" s="35" t="s">
        <v>2141</v>
      </c>
      <c r="C1136" s="6" t="s">
        <v>9</v>
      </c>
      <c r="D1136" s="82"/>
      <c r="E1136" s="82"/>
      <c r="F1136" s="82"/>
      <c r="G1136" s="82"/>
      <c r="H1136" s="206"/>
    </row>
    <row r="1137" spans="1:8" ht="30" hidden="1" x14ac:dyDescent="0.25">
      <c r="A1137" s="6"/>
      <c r="B1137" s="35" t="s">
        <v>2142</v>
      </c>
      <c r="C1137" s="6" t="s">
        <v>9</v>
      </c>
      <c r="D1137" s="82"/>
      <c r="E1137" s="82"/>
      <c r="F1137" s="82"/>
      <c r="G1137" s="82"/>
      <c r="H1137" s="206"/>
    </row>
    <row r="1138" spans="1:8" x14ac:dyDescent="0.25">
      <c r="A1138" s="10" t="s">
        <v>1278</v>
      </c>
      <c r="B1138" s="34" t="s">
        <v>1279</v>
      </c>
      <c r="C1138" s="6"/>
      <c r="D1138" s="82"/>
      <c r="E1138" s="82"/>
      <c r="F1138" s="82"/>
      <c r="G1138" s="82"/>
      <c r="H1138" s="206"/>
    </row>
    <row r="1139" spans="1:8" ht="30" x14ac:dyDescent="0.25">
      <c r="A1139" s="6" t="s">
        <v>1267</v>
      </c>
      <c r="B1139" s="35" t="s">
        <v>2143</v>
      </c>
      <c r="C1139" s="6"/>
      <c r="D1139" s="82"/>
      <c r="E1139" s="82"/>
      <c r="F1139" s="82"/>
      <c r="G1139" s="82"/>
      <c r="H1139" s="206"/>
    </row>
    <row r="1140" spans="1:8" x14ac:dyDescent="0.25">
      <c r="A1140" s="6"/>
      <c r="B1140" s="35" t="s">
        <v>2144</v>
      </c>
      <c r="C1140" s="6" t="s">
        <v>9</v>
      </c>
      <c r="D1140" s="82"/>
      <c r="E1140" s="82"/>
      <c r="F1140" s="82"/>
      <c r="G1140" s="82"/>
      <c r="H1140" s="206">
        <v>100</v>
      </c>
    </row>
    <row r="1141" spans="1:8" ht="45" x14ac:dyDescent="0.25">
      <c r="A1141" s="6"/>
      <c r="B1141" s="35" t="s">
        <v>2138</v>
      </c>
      <c r="C1141" s="6" t="s">
        <v>9</v>
      </c>
      <c r="D1141" s="82"/>
      <c r="E1141" s="82"/>
      <c r="F1141" s="82"/>
      <c r="G1141" s="82"/>
      <c r="H1141" s="206">
        <v>100</v>
      </c>
    </row>
    <row r="1142" spans="1:8" ht="45" hidden="1" x14ac:dyDescent="0.25">
      <c r="A1142" s="6"/>
      <c r="B1142" s="35" t="s">
        <v>2139</v>
      </c>
      <c r="C1142" s="6" t="s">
        <v>9</v>
      </c>
      <c r="D1142" s="82"/>
      <c r="E1142" s="82"/>
      <c r="F1142" s="82"/>
      <c r="G1142" s="82"/>
      <c r="H1142" s="206"/>
    </row>
    <row r="1143" spans="1:8" hidden="1" x14ac:dyDescent="0.25">
      <c r="A1143" s="6"/>
      <c r="B1143" s="35" t="s">
        <v>2141</v>
      </c>
      <c r="C1143" s="6" t="s">
        <v>9</v>
      </c>
      <c r="D1143" s="82"/>
      <c r="E1143" s="82"/>
      <c r="F1143" s="82"/>
      <c r="G1143" s="82"/>
      <c r="H1143" s="206"/>
    </row>
    <row r="1144" spans="1:8" x14ac:dyDescent="0.25">
      <c r="A1144" s="6"/>
      <c r="B1144" s="35" t="s">
        <v>2145</v>
      </c>
      <c r="C1144" s="6" t="s">
        <v>9</v>
      </c>
      <c r="D1144" s="82"/>
      <c r="E1144" s="82"/>
      <c r="F1144" s="82"/>
      <c r="G1144" s="82"/>
      <c r="H1144" s="206">
        <v>100</v>
      </c>
    </row>
    <row r="1145" spans="1:8" ht="30" hidden="1" x14ac:dyDescent="0.25">
      <c r="A1145" s="6"/>
      <c r="B1145" s="35" t="s">
        <v>2142</v>
      </c>
      <c r="C1145" s="6" t="s">
        <v>9</v>
      </c>
      <c r="D1145" s="82"/>
      <c r="E1145" s="82"/>
      <c r="F1145" s="82"/>
      <c r="G1145" s="82"/>
      <c r="H1145" s="206"/>
    </row>
    <row r="1146" spans="1:8" ht="45" x14ac:dyDescent="0.25">
      <c r="A1146" s="6" t="s">
        <v>2147</v>
      </c>
      <c r="B1146" s="35" t="s">
        <v>2146</v>
      </c>
      <c r="C1146" s="6"/>
      <c r="D1146" s="82"/>
      <c r="E1146" s="82"/>
      <c r="F1146" s="82"/>
      <c r="G1146" s="82"/>
      <c r="H1146" s="206"/>
    </row>
    <row r="1147" spans="1:8" x14ac:dyDescent="0.25">
      <c r="A1147" s="6"/>
      <c r="B1147" s="35" t="s">
        <v>2144</v>
      </c>
      <c r="C1147" s="6" t="s">
        <v>9</v>
      </c>
      <c r="D1147" s="82"/>
      <c r="E1147" s="82"/>
      <c r="F1147" s="82"/>
      <c r="G1147" s="82"/>
      <c r="H1147" s="206">
        <v>100</v>
      </c>
    </row>
    <row r="1148" spans="1:8" ht="45" x14ac:dyDescent="0.25">
      <c r="A1148" s="6"/>
      <c r="B1148" s="35" t="s">
        <v>2138</v>
      </c>
      <c r="C1148" s="6" t="s">
        <v>9</v>
      </c>
      <c r="D1148" s="82"/>
      <c r="E1148" s="82"/>
      <c r="F1148" s="82"/>
      <c r="G1148" s="82"/>
      <c r="H1148" s="206">
        <v>100</v>
      </c>
    </row>
    <row r="1149" spans="1:8" ht="45" hidden="1" x14ac:dyDescent="0.25">
      <c r="A1149" s="6"/>
      <c r="B1149" s="35" t="s">
        <v>2139</v>
      </c>
      <c r="C1149" s="6" t="s">
        <v>9</v>
      </c>
      <c r="D1149" s="82"/>
      <c r="E1149" s="82"/>
      <c r="F1149" s="82"/>
      <c r="G1149" s="82"/>
      <c r="H1149" s="206"/>
    </row>
    <row r="1150" spans="1:8" hidden="1" x14ac:dyDescent="0.25">
      <c r="A1150" s="6"/>
      <c r="B1150" s="35" t="s">
        <v>2141</v>
      </c>
      <c r="C1150" s="6" t="s">
        <v>9</v>
      </c>
      <c r="D1150" s="82"/>
      <c r="E1150" s="82"/>
      <c r="F1150" s="82"/>
      <c r="G1150" s="82"/>
      <c r="H1150" s="206"/>
    </row>
    <row r="1151" spans="1:8" x14ac:dyDescent="0.25">
      <c r="A1151" s="6"/>
      <c r="B1151" s="35" t="s">
        <v>2145</v>
      </c>
      <c r="C1151" s="6" t="s">
        <v>9</v>
      </c>
      <c r="D1151" s="82"/>
      <c r="E1151" s="82"/>
      <c r="F1151" s="82"/>
      <c r="G1151" s="82"/>
      <c r="H1151" s="206">
        <v>100</v>
      </c>
    </row>
    <row r="1152" spans="1:8" ht="30" hidden="1" x14ac:dyDescent="0.25">
      <c r="A1152" s="6"/>
      <c r="B1152" s="35" t="s">
        <v>2142</v>
      </c>
      <c r="C1152" s="6" t="s">
        <v>9</v>
      </c>
      <c r="D1152" s="82"/>
      <c r="E1152" s="82"/>
      <c r="F1152" s="82"/>
      <c r="G1152" s="82"/>
      <c r="H1152" s="206"/>
    </row>
    <row r="1153" spans="1:8" x14ac:dyDescent="0.25">
      <c r="A1153" s="257" t="s">
        <v>1272</v>
      </c>
      <c r="B1153" s="257"/>
      <c r="C1153" s="257"/>
      <c r="D1153" s="257"/>
      <c r="E1153" s="257"/>
      <c r="F1153" s="257"/>
      <c r="G1153" s="8"/>
      <c r="H1153" s="8"/>
    </row>
    <row r="1154" spans="1:8" x14ac:dyDescent="0.25">
      <c r="A1154" s="207" t="s">
        <v>1280</v>
      </c>
      <c r="B1154" s="34" t="s">
        <v>1281</v>
      </c>
      <c r="C1154" s="6"/>
      <c r="D1154" s="82"/>
      <c r="E1154" s="82"/>
      <c r="F1154" s="82"/>
      <c r="G1154" s="82"/>
      <c r="H1154" s="206"/>
    </row>
    <row r="1155" spans="1:8" ht="45" x14ac:dyDescent="0.25">
      <c r="A1155" s="6" t="s">
        <v>1283</v>
      </c>
      <c r="B1155" s="35" t="s">
        <v>2148</v>
      </c>
      <c r="C1155" s="6" t="s">
        <v>9</v>
      </c>
      <c r="D1155" s="82">
        <v>78.580946035976012</v>
      </c>
      <c r="E1155" s="82">
        <v>79.38856015779092</v>
      </c>
      <c r="F1155" s="82">
        <v>79.165329052969497</v>
      </c>
      <c r="G1155" s="82">
        <v>77.12</v>
      </c>
      <c r="H1155" s="206">
        <v>77.12</v>
      </c>
    </row>
    <row r="1156" spans="1:8" ht="60" hidden="1" x14ac:dyDescent="0.25">
      <c r="A1156" s="6" t="s">
        <v>1295</v>
      </c>
      <c r="B1156" s="35" t="s">
        <v>1296</v>
      </c>
      <c r="C1156" s="6"/>
      <c r="D1156" s="82"/>
      <c r="E1156" s="82"/>
      <c r="F1156" s="82"/>
      <c r="G1156" s="82"/>
      <c r="H1156" s="206"/>
    </row>
    <row r="1157" spans="1:8" ht="30" hidden="1" x14ac:dyDescent="0.25">
      <c r="A1157" s="6"/>
      <c r="B1157" s="35" t="s">
        <v>2149</v>
      </c>
      <c r="C1157" s="6" t="s">
        <v>9</v>
      </c>
      <c r="D1157" s="82"/>
      <c r="E1157" s="82"/>
      <c r="F1157" s="82"/>
      <c r="G1157" s="82"/>
      <c r="H1157" s="206"/>
    </row>
    <row r="1158" spans="1:8" ht="30" hidden="1" x14ac:dyDescent="0.25">
      <c r="A1158" s="6"/>
      <c r="B1158" s="35" t="s">
        <v>2150</v>
      </c>
      <c r="C1158" s="6" t="s">
        <v>9</v>
      </c>
      <c r="D1158" s="82"/>
      <c r="E1158" s="82"/>
      <c r="F1158" s="82"/>
      <c r="G1158" s="82"/>
      <c r="H1158" s="206"/>
    </row>
    <row r="1159" spans="1:8" ht="30" hidden="1" x14ac:dyDescent="0.25">
      <c r="A1159" s="6"/>
      <c r="B1159" s="35" t="s">
        <v>2151</v>
      </c>
      <c r="C1159" s="6" t="s">
        <v>9</v>
      </c>
      <c r="D1159" s="82"/>
      <c r="E1159" s="82"/>
      <c r="F1159" s="82"/>
      <c r="G1159" s="82"/>
      <c r="H1159" s="206"/>
    </row>
    <row r="1160" spans="1:8" ht="30" hidden="1" x14ac:dyDescent="0.25">
      <c r="A1160" s="6"/>
      <c r="B1160" s="35" t="s">
        <v>2152</v>
      </c>
      <c r="C1160" s="6" t="s">
        <v>9</v>
      </c>
      <c r="D1160" s="82"/>
      <c r="E1160" s="82"/>
      <c r="F1160" s="82"/>
      <c r="G1160" s="82"/>
      <c r="H1160" s="206"/>
    </row>
    <row r="1161" spans="1:8" ht="30" hidden="1" x14ac:dyDescent="0.25">
      <c r="A1161" s="6"/>
      <c r="B1161" s="35" t="s">
        <v>1374</v>
      </c>
      <c r="C1161" s="6" t="s">
        <v>9</v>
      </c>
      <c r="D1161" s="82"/>
      <c r="E1161" s="82"/>
      <c r="F1161" s="82"/>
      <c r="G1161" s="82"/>
      <c r="H1161" s="206"/>
    </row>
    <row r="1162" spans="1:8" ht="30" hidden="1" x14ac:dyDescent="0.25">
      <c r="A1162" s="6"/>
      <c r="B1162" s="35" t="s">
        <v>2153</v>
      </c>
      <c r="C1162" s="6" t="s">
        <v>9</v>
      </c>
      <c r="D1162" s="82"/>
      <c r="E1162" s="82"/>
      <c r="F1162" s="82"/>
      <c r="G1162" s="82"/>
      <c r="H1162" s="206"/>
    </row>
    <row r="1163" spans="1:8" ht="30" hidden="1" x14ac:dyDescent="0.25">
      <c r="A1163" s="10" t="s">
        <v>1303</v>
      </c>
      <c r="B1163" s="34" t="s">
        <v>1304</v>
      </c>
      <c r="C1163" s="6"/>
      <c r="D1163" s="82"/>
      <c r="E1163" s="82"/>
      <c r="F1163" s="82"/>
      <c r="G1163" s="82"/>
      <c r="H1163" s="206"/>
    </row>
    <row r="1164" spans="1:8" ht="45" hidden="1" x14ac:dyDescent="0.25">
      <c r="A1164" s="6" t="s">
        <v>1306</v>
      </c>
      <c r="B1164" s="35" t="s">
        <v>2154</v>
      </c>
      <c r="C1164" s="6"/>
      <c r="D1164" s="82"/>
      <c r="E1164" s="82"/>
      <c r="F1164" s="82"/>
      <c r="G1164" s="82"/>
      <c r="H1164" s="206"/>
    </row>
    <row r="1165" spans="1:8" ht="30" hidden="1" x14ac:dyDescent="0.25">
      <c r="A1165" s="6"/>
      <c r="B1165" s="35" t="s">
        <v>2155</v>
      </c>
      <c r="C1165" s="6" t="s">
        <v>9</v>
      </c>
      <c r="D1165" s="82"/>
      <c r="E1165" s="82"/>
      <c r="F1165" s="82"/>
      <c r="G1165" s="82"/>
      <c r="H1165" s="206"/>
    </row>
    <row r="1166" spans="1:8" ht="45" hidden="1" x14ac:dyDescent="0.25">
      <c r="A1166" s="6"/>
      <c r="B1166" s="35" t="s">
        <v>2156</v>
      </c>
      <c r="C1166" s="6" t="s">
        <v>9</v>
      </c>
      <c r="D1166" s="82"/>
      <c r="E1166" s="82"/>
      <c r="F1166" s="82"/>
      <c r="G1166" s="82"/>
      <c r="H1166" s="206"/>
    </row>
    <row r="1167" spans="1:8" hidden="1" x14ac:dyDescent="0.25">
      <c r="A1167" s="6"/>
      <c r="B1167" s="35" t="s">
        <v>2157</v>
      </c>
      <c r="C1167" s="6"/>
      <c r="D1167" s="82"/>
      <c r="E1167" s="82"/>
      <c r="F1167" s="82"/>
      <c r="G1167" s="82"/>
      <c r="H1167" s="206"/>
    </row>
    <row r="1168" spans="1:8" hidden="1" x14ac:dyDescent="0.25">
      <c r="A1168" s="10" t="s">
        <v>1309</v>
      </c>
      <c r="B1168" s="34" t="s">
        <v>1310</v>
      </c>
      <c r="C1168" s="6"/>
      <c r="D1168" s="82"/>
      <c r="E1168" s="82"/>
      <c r="F1168" s="82"/>
      <c r="G1168" s="82"/>
      <c r="H1168" s="206"/>
    </row>
    <row r="1169" spans="1:8" ht="45" hidden="1" x14ac:dyDescent="0.25">
      <c r="A1169" s="6" t="s">
        <v>1312</v>
      </c>
      <c r="B1169" s="35" t="s">
        <v>2158</v>
      </c>
      <c r="C1169" s="6" t="s">
        <v>9</v>
      </c>
      <c r="D1169" s="82"/>
      <c r="E1169" s="82"/>
      <c r="F1169" s="82"/>
      <c r="G1169" s="82"/>
      <c r="H1169" s="206"/>
    </row>
    <row r="1170" spans="1:8" ht="45" hidden="1" x14ac:dyDescent="0.25">
      <c r="A1170" s="10" t="s">
        <v>1316</v>
      </c>
      <c r="B1170" s="34" t="s">
        <v>1317</v>
      </c>
      <c r="C1170" s="6"/>
      <c r="D1170" s="82"/>
      <c r="E1170" s="82"/>
      <c r="F1170" s="82"/>
      <c r="G1170" s="82"/>
      <c r="H1170" s="206"/>
    </row>
    <row r="1171" spans="1:8" ht="30" hidden="1" x14ac:dyDescent="0.25">
      <c r="A1171" s="6" t="s">
        <v>1318</v>
      </c>
      <c r="B1171" s="35" t="s">
        <v>2159</v>
      </c>
      <c r="C1171" s="6"/>
      <c r="D1171" s="82"/>
      <c r="E1171" s="82"/>
      <c r="F1171" s="82"/>
      <c r="G1171" s="82"/>
      <c r="H1171" s="206"/>
    </row>
    <row r="1172" spans="1:8" hidden="1" x14ac:dyDescent="0.25">
      <c r="A1172" s="6"/>
      <c r="B1172" s="35" t="s">
        <v>2160</v>
      </c>
      <c r="C1172" s="6" t="s">
        <v>9</v>
      </c>
      <c r="D1172" s="82"/>
      <c r="E1172" s="82"/>
      <c r="F1172" s="82"/>
      <c r="G1172" s="82"/>
      <c r="H1172" s="206"/>
    </row>
    <row r="1173" spans="1:8" hidden="1" x14ac:dyDescent="0.25">
      <c r="A1173" s="10"/>
      <c r="B1173" s="211" t="s">
        <v>2161</v>
      </c>
      <c r="C1173" s="6" t="s">
        <v>9</v>
      </c>
      <c r="D1173" s="9"/>
      <c r="E1173" s="9"/>
      <c r="F1173" s="9"/>
      <c r="G1173" s="8"/>
      <c r="H1173" s="8"/>
    </row>
    <row r="1174" spans="1:8" hidden="1" x14ac:dyDescent="0.25">
      <c r="A1174" s="13"/>
      <c r="B1174" s="81"/>
      <c r="C1174" s="6" t="s">
        <v>9</v>
      </c>
      <c r="D1174" s="136"/>
      <c r="E1174" s="136"/>
      <c r="F1174" s="136"/>
      <c r="G1174" s="8"/>
      <c r="H1174" s="8"/>
    </row>
    <row r="1175" spans="1:8" ht="30" hidden="1" x14ac:dyDescent="0.25">
      <c r="A1175" s="93"/>
      <c r="B1175" s="137" t="s">
        <v>2162</v>
      </c>
      <c r="C1175" s="6" t="s">
        <v>9</v>
      </c>
      <c r="D1175" s="162"/>
      <c r="E1175" s="162"/>
      <c r="F1175" s="162"/>
      <c r="G1175" s="8"/>
      <c r="H1175" s="8"/>
    </row>
    <row r="1176" spans="1:8" hidden="1" x14ac:dyDescent="0.25">
      <c r="A1176" s="93"/>
      <c r="B1176" s="137" t="s">
        <v>2163</v>
      </c>
      <c r="C1176" s="6" t="s">
        <v>9</v>
      </c>
      <c r="D1176" s="130"/>
      <c r="E1176" s="130"/>
      <c r="F1176" s="130"/>
      <c r="G1176" s="130"/>
      <c r="H1176" s="205"/>
    </row>
    <row r="1177" spans="1:8" hidden="1" x14ac:dyDescent="0.25">
      <c r="A1177" s="93"/>
      <c r="B1177" s="137" t="s">
        <v>2164</v>
      </c>
      <c r="C1177" s="6" t="s">
        <v>9</v>
      </c>
      <c r="D1177" s="130"/>
      <c r="E1177" s="130"/>
      <c r="F1177" s="130"/>
      <c r="G1177" s="130"/>
      <c r="H1177" s="8"/>
    </row>
    <row r="1178" spans="1:8" hidden="1" x14ac:dyDescent="0.25">
      <c r="A1178" s="93"/>
      <c r="B1178" s="137" t="s">
        <v>2165</v>
      </c>
      <c r="C1178" s="6" t="s">
        <v>9</v>
      </c>
      <c r="D1178" s="130"/>
      <c r="E1178" s="130"/>
      <c r="F1178" s="130"/>
      <c r="G1178" s="130"/>
      <c r="H1178" s="205"/>
    </row>
    <row r="1179" spans="1:8" ht="30" hidden="1" x14ac:dyDescent="0.25">
      <c r="A1179" s="93"/>
      <c r="B1179" s="137" t="s">
        <v>2166</v>
      </c>
      <c r="C1179" s="6" t="s">
        <v>9</v>
      </c>
      <c r="D1179" s="130"/>
      <c r="E1179" s="130"/>
      <c r="F1179" s="130"/>
      <c r="G1179" s="130"/>
      <c r="H1179" s="8"/>
    </row>
    <row r="1180" spans="1:8" hidden="1" x14ac:dyDescent="0.25">
      <c r="A1180" s="93"/>
      <c r="B1180" s="137" t="s">
        <v>2167</v>
      </c>
      <c r="C1180" s="6" t="s">
        <v>9</v>
      </c>
      <c r="D1180" s="130"/>
      <c r="E1180" s="130"/>
      <c r="F1180" s="130"/>
      <c r="G1180" s="130"/>
      <c r="H1180" s="205"/>
    </row>
    <row r="1181" spans="1:8" hidden="1" x14ac:dyDescent="0.25">
      <c r="A1181" s="93"/>
      <c r="B1181" s="137" t="s">
        <v>2168</v>
      </c>
      <c r="C1181" s="6" t="s">
        <v>9</v>
      </c>
      <c r="D1181" s="130"/>
      <c r="E1181" s="130"/>
      <c r="F1181" s="130"/>
      <c r="G1181" s="130"/>
      <c r="H1181" s="8"/>
    </row>
    <row r="1182" spans="1:8" ht="30" hidden="1" x14ac:dyDescent="0.25">
      <c r="A1182" s="93"/>
      <c r="B1182" s="137" t="s">
        <v>2169</v>
      </c>
      <c r="C1182" s="6" t="s">
        <v>9</v>
      </c>
      <c r="D1182" s="130"/>
      <c r="E1182" s="130"/>
      <c r="F1182" s="130"/>
      <c r="G1182" s="130"/>
      <c r="H1182" s="205"/>
    </row>
    <row r="1183" spans="1:8" hidden="1" x14ac:dyDescent="0.25">
      <c r="A1183" s="93"/>
      <c r="B1183" s="137" t="s">
        <v>2170</v>
      </c>
      <c r="C1183" s="6" t="s">
        <v>9</v>
      </c>
      <c r="D1183" s="130"/>
      <c r="E1183" s="130"/>
      <c r="F1183" s="130"/>
      <c r="G1183" s="130"/>
      <c r="H1183" s="8"/>
    </row>
    <row r="1184" spans="1:8" ht="30" hidden="1" x14ac:dyDescent="0.25">
      <c r="A1184" s="93"/>
      <c r="B1184" s="137" t="s">
        <v>2171</v>
      </c>
      <c r="C1184" s="6" t="s">
        <v>9</v>
      </c>
      <c r="D1184" s="130"/>
      <c r="E1184" s="130"/>
      <c r="F1184" s="130"/>
      <c r="G1184" s="130"/>
      <c r="H1184" s="205"/>
    </row>
    <row r="1185" spans="1:8" hidden="1" x14ac:dyDescent="0.25">
      <c r="A1185" s="93"/>
      <c r="B1185" s="137" t="s">
        <v>2172</v>
      </c>
      <c r="C1185" s="6" t="s">
        <v>9</v>
      </c>
      <c r="D1185" s="130"/>
      <c r="E1185" s="130"/>
      <c r="F1185" s="130"/>
      <c r="G1185" s="130"/>
      <c r="H1185" s="8"/>
    </row>
    <row r="1186" spans="1:8" s="227" customFormat="1" x14ac:dyDescent="0.25">
      <c r="A1186" s="223"/>
      <c r="B1186" s="224"/>
      <c r="C1186" s="223"/>
      <c r="D1186" s="225"/>
      <c r="E1186" s="225"/>
      <c r="F1186" s="225"/>
      <c r="G1186" s="225"/>
      <c r="H1186" s="226"/>
    </row>
    <row r="1187" spans="1:8" s="227" customFormat="1" ht="36" customHeight="1" x14ac:dyDescent="0.25">
      <c r="A1187" s="265" t="s">
        <v>2173</v>
      </c>
      <c r="B1187" s="265"/>
      <c r="C1187" s="223"/>
      <c r="D1187" s="225"/>
      <c r="E1187" s="225"/>
      <c r="F1187" s="225"/>
      <c r="G1187" s="225"/>
    </row>
    <row r="1188" spans="1:8" s="227" customFormat="1" ht="23.25" customHeight="1" x14ac:dyDescent="0.25">
      <c r="A1188" s="266" t="s">
        <v>2174</v>
      </c>
      <c r="B1188" s="266"/>
      <c r="C1188" s="223"/>
      <c r="D1188" s="225"/>
      <c r="E1188" s="225"/>
      <c r="F1188" s="225"/>
      <c r="G1188" s="225"/>
      <c r="H1188" s="226"/>
    </row>
    <row r="1189" spans="1:8" s="227" customFormat="1" x14ac:dyDescent="0.25">
      <c r="A1189" s="265" t="s">
        <v>2175</v>
      </c>
      <c r="B1189" s="265"/>
      <c r="C1189" s="223"/>
      <c r="D1189" s="225"/>
      <c r="E1189" s="225"/>
      <c r="F1189" s="225"/>
      <c r="G1189" s="225"/>
    </row>
    <row r="1190" spans="1:8" s="227" customFormat="1" ht="79.5" customHeight="1" x14ac:dyDescent="0.25">
      <c r="A1190" s="265" t="s">
        <v>2176</v>
      </c>
      <c r="B1190" s="265"/>
      <c r="C1190" s="223"/>
      <c r="D1190" s="225"/>
      <c r="E1190" s="225"/>
      <c r="F1190" s="225"/>
      <c r="G1190" s="225"/>
      <c r="H1190" s="226"/>
    </row>
    <row r="1191" spans="1:8" s="227" customFormat="1" ht="97.5" customHeight="1" x14ac:dyDescent="0.25">
      <c r="A1191" s="265" t="s">
        <v>2177</v>
      </c>
      <c r="B1191" s="265"/>
      <c r="C1191" s="223"/>
      <c r="D1191" s="225"/>
      <c r="E1191" s="225"/>
      <c r="F1191" s="225"/>
      <c r="G1191" s="225"/>
    </row>
    <row r="1192" spans="1:8" s="227" customFormat="1" ht="52.5" customHeight="1" x14ac:dyDescent="0.25">
      <c r="A1192" s="267" t="s">
        <v>2178</v>
      </c>
      <c r="B1192" s="267"/>
      <c r="C1192" s="228"/>
      <c r="D1192" s="229"/>
      <c r="E1192" s="229"/>
      <c r="F1192" s="229"/>
    </row>
    <row r="1193" spans="1:8" s="227" customFormat="1" x14ac:dyDescent="0.25">
      <c r="A1193" s="230"/>
      <c r="B1193" s="231"/>
      <c r="C1193" s="232"/>
      <c r="D1193" s="229"/>
      <c r="E1193" s="229"/>
      <c r="F1193" s="229"/>
    </row>
    <row r="1194" spans="1:8" s="227" customFormat="1" x14ac:dyDescent="0.25">
      <c r="A1194" s="264"/>
      <c r="B1194" s="264"/>
      <c r="C1194" s="264"/>
      <c r="D1194" s="264"/>
      <c r="E1194" s="264"/>
      <c r="F1194" s="264"/>
    </row>
    <row r="1195" spans="1:8" s="227" customFormat="1" x14ac:dyDescent="0.25">
      <c r="A1195" s="233"/>
      <c r="B1195" s="234"/>
      <c r="D1195" s="235"/>
      <c r="E1195" s="235"/>
      <c r="F1195" s="235"/>
    </row>
    <row r="1196" spans="1:8" s="227" customFormat="1" x14ac:dyDescent="0.25">
      <c r="A1196" s="236"/>
      <c r="B1196" s="237"/>
      <c r="C1196" s="236"/>
      <c r="D1196" s="238"/>
      <c r="E1196" s="238"/>
      <c r="F1196" s="238"/>
      <c r="G1196" s="238"/>
      <c r="H1196" s="226"/>
    </row>
    <row r="1197" spans="1:8" ht="60" hidden="1" x14ac:dyDescent="0.25">
      <c r="A1197" s="219" t="s">
        <v>1295</v>
      </c>
      <c r="B1197" s="220" t="s">
        <v>1296</v>
      </c>
      <c r="C1197" s="221"/>
      <c r="D1197" s="222"/>
      <c r="E1197" s="222"/>
      <c r="F1197" s="222"/>
    </row>
    <row r="1198" spans="1:8" ht="30" hidden="1" x14ac:dyDescent="0.25">
      <c r="A1198" s="90"/>
      <c r="B1198" s="91" t="s">
        <v>1370</v>
      </c>
      <c r="C1198" s="93" t="s">
        <v>9</v>
      </c>
      <c r="D1198" s="82">
        <f>IF(ISERR('Дополнительная информация'!E108),"-",'Дополнительная информация'!E108)</f>
        <v>7.61</v>
      </c>
      <c r="E1198" s="82">
        <f>IF(ISERR('Дополнительная информация'!F108),"-",'Дополнительная информация'!F108)</f>
        <v>37.33</v>
      </c>
      <c r="F1198" s="82">
        <f>IF(ISERR('Дополнительная информация'!G108),"-",'Дополнительная информация'!G108)</f>
        <v>0</v>
      </c>
    </row>
    <row r="1199" spans="1:8" ht="30" hidden="1" x14ac:dyDescent="0.25">
      <c r="A1199" s="90"/>
      <c r="B1199" s="91" t="s">
        <v>1371</v>
      </c>
      <c r="C1199" s="93" t="s">
        <v>9</v>
      </c>
      <c r="D1199" s="82">
        <f>IF(ISERR('Дополнительная информация'!E109),"-",'Дополнительная информация'!E109)</f>
        <v>30.31</v>
      </c>
      <c r="E1199" s="82">
        <f>IF(ISERR('Дополнительная информация'!F109),"-",'Дополнительная информация'!F109)</f>
        <v>34.049999999999997</v>
      </c>
      <c r="F1199" s="82">
        <f>IF(ISERR('Дополнительная информация'!G109),"-",'Дополнительная информация'!G109)</f>
        <v>0</v>
      </c>
    </row>
    <row r="1200" spans="1:8" ht="30" hidden="1" x14ac:dyDescent="0.25">
      <c r="A1200" s="90"/>
      <c r="B1200" s="91" t="s">
        <v>1372</v>
      </c>
      <c r="C1200" s="93" t="s">
        <v>9</v>
      </c>
      <c r="D1200" s="82">
        <f>IF(ISERR('Дополнительная информация'!E110),"-",'Дополнительная информация'!E110)</f>
        <v>36.090000000000003</v>
      </c>
      <c r="E1200" s="82">
        <f>IF(ISERR('Дополнительная информация'!F110),"-",'Дополнительная информация'!F110)</f>
        <v>3.44</v>
      </c>
      <c r="F1200" s="82">
        <f>IF(ISERR('Дополнительная информация'!G110),"-",'Дополнительная информация'!G110)</f>
        <v>0</v>
      </c>
    </row>
    <row r="1201" spans="1:6" hidden="1" x14ac:dyDescent="0.25">
      <c r="A1201" s="90"/>
      <c r="B1201" s="91" t="s">
        <v>1373</v>
      </c>
      <c r="C1201" s="93" t="s">
        <v>9</v>
      </c>
      <c r="D1201" s="82">
        <f>IF(ISERR('Дополнительная информация'!E111),"-",'Дополнительная информация'!E111)</f>
        <v>23.92</v>
      </c>
      <c r="E1201" s="82">
        <f>IF(ISERR('Дополнительная информация'!F111),"-",'Дополнительная информация'!F111)</f>
        <v>23.27</v>
      </c>
      <c r="F1201" s="82">
        <f>IF(ISERR('Дополнительная информация'!G111),"-",'Дополнительная информация'!G111)</f>
        <v>0</v>
      </c>
    </row>
    <row r="1202" spans="1:6" ht="30" hidden="1" x14ac:dyDescent="0.25">
      <c r="A1202" s="90"/>
      <c r="B1202" s="91" t="s">
        <v>1374</v>
      </c>
      <c r="C1202" s="93" t="s">
        <v>9</v>
      </c>
      <c r="D1202" s="82">
        <f>IF(ISERR('Дополнительная информация'!E112),"-",'Дополнительная информация'!E112)</f>
        <v>2.0699999999999998</v>
      </c>
      <c r="E1202" s="82">
        <f>IF(ISERR('Дополнительная информация'!F112),"-",'Дополнительная информация'!F112)</f>
        <v>1.9</v>
      </c>
      <c r="F1202" s="82">
        <f>IF(ISERR('Дополнительная информация'!G112),"-",'Дополнительная информация'!G112)</f>
        <v>0</v>
      </c>
    </row>
    <row r="1203" spans="1:6" ht="30" hidden="1" x14ac:dyDescent="0.25">
      <c r="A1203" s="38"/>
      <c r="B1203" s="91" t="s">
        <v>1375</v>
      </c>
      <c r="C1203" s="93" t="s">
        <v>9</v>
      </c>
      <c r="D1203" s="82">
        <f>IF(ISERR('Дополнительная информация'!E113),"-",'Дополнительная информация'!E113)</f>
        <v>0</v>
      </c>
      <c r="E1203" s="82">
        <f>IF(ISERR('Дополнительная информация'!F113),"-",'Дополнительная информация'!F113)</f>
        <v>0</v>
      </c>
      <c r="F1203" s="82">
        <f>IF(ISERR('Дополнительная информация'!G113),"-",'Дополнительная информация'!G113)</f>
        <v>0</v>
      </c>
    </row>
    <row r="1204" spans="1:6" ht="30" hidden="1" x14ac:dyDescent="0.25">
      <c r="A1204" s="122" t="s">
        <v>1303</v>
      </c>
      <c r="B1204" s="123" t="s">
        <v>1304</v>
      </c>
      <c r="C1204" s="108"/>
      <c r="D1204" s="136"/>
      <c r="E1204" s="136"/>
      <c r="F1204" s="136"/>
    </row>
    <row r="1205" spans="1:6" ht="45" hidden="1" x14ac:dyDescent="0.25">
      <c r="A1205" s="13" t="s">
        <v>1306</v>
      </c>
      <c r="B1205" s="81" t="s">
        <v>1581</v>
      </c>
      <c r="C1205" s="13" t="s">
        <v>9</v>
      </c>
      <c r="D1205" s="136"/>
      <c r="E1205" s="136"/>
      <c r="F1205" s="136"/>
    </row>
    <row r="1206" spans="1:6" hidden="1" x14ac:dyDescent="0.25">
      <c r="A1206" s="122" t="s">
        <v>1309</v>
      </c>
      <c r="B1206" s="123" t="s">
        <v>1310</v>
      </c>
      <c r="C1206" s="108"/>
      <c r="D1206" s="136"/>
      <c r="E1206" s="136"/>
      <c r="F1206" s="136"/>
    </row>
    <row r="1207" spans="1:6" ht="45" hidden="1" x14ac:dyDescent="0.25">
      <c r="A1207" s="13" t="s">
        <v>1312</v>
      </c>
      <c r="B1207" s="81" t="s">
        <v>1582</v>
      </c>
      <c r="C1207" s="13" t="s">
        <v>9</v>
      </c>
      <c r="D1207" s="136"/>
      <c r="E1207" s="136"/>
      <c r="F1207" s="136"/>
    </row>
    <row r="1208" spans="1:6" ht="45" hidden="1" x14ac:dyDescent="0.25">
      <c r="A1208" s="122" t="s">
        <v>1316</v>
      </c>
      <c r="B1208" s="123" t="s">
        <v>1317</v>
      </c>
      <c r="C1208" s="108"/>
      <c r="D1208" s="136"/>
      <c r="E1208" s="136"/>
      <c r="F1208" s="136"/>
    </row>
    <row r="1209" spans="1:6" ht="75" hidden="1" x14ac:dyDescent="0.25">
      <c r="A1209" s="13" t="s">
        <v>1318</v>
      </c>
      <c r="B1209" s="81" t="s">
        <v>1583</v>
      </c>
      <c r="C1209" s="13" t="s">
        <v>9</v>
      </c>
      <c r="D1209" s="136"/>
      <c r="E1209" s="136"/>
      <c r="F1209" s="136"/>
    </row>
    <row r="1210" spans="1:6" x14ac:dyDescent="0.25">
      <c r="A1210" s="263"/>
      <c r="B1210" s="263"/>
      <c r="C1210" s="263"/>
      <c r="D1210" s="263"/>
      <c r="E1210" s="263"/>
      <c r="F1210" s="263"/>
    </row>
    <row r="1211" spans="1:6" x14ac:dyDescent="0.25">
      <c r="A1211" s="263"/>
      <c r="B1211" s="263"/>
      <c r="C1211" s="263"/>
      <c r="D1211" s="263"/>
      <c r="E1211" s="263"/>
      <c r="F1211" s="263"/>
    </row>
    <row r="1212" spans="1:6" ht="47.25" customHeight="1" x14ac:dyDescent="0.25">
      <c r="A1212" s="263"/>
      <c r="B1212" s="263"/>
      <c r="C1212" s="263"/>
      <c r="D1212" s="263"/>
      <c r="E1212" s="263"/>
      <c r="F1212" s="263"/>
    </row>
    <row r="1213" spans="1:6" x14ac:dyDescent="0.25">
      <c r="A1213" s="263"/>
      <c r="B1213" s="263"/>
      <c r="C1213" s="263"/>
      <c r="D1213" s="263"/>
      <c r="E1213" s="263"/>
      <c r="F1213" s="263"/>
    </row>
    <row r="1214" spans="1:6" x14ac:dyDescent="0.25">
      <c r="A1214" s="263"/>
      <c r="B1214" s="263"/>
      <c r="C1214" s="263"/>
      <c r="D1214" s="263"/>
      <c r="E1214" s="263"/>
      <c r="F1214" s="263"/>
    </row>
  </sheetData>
  <mergeCells count="44">
    <mergeCell ref="A1212:F1212"/>
    <mergeCell ref="A1213:F1213"/>
    <mergeCell ref="A579:F579"/>
    <mergeCell ref="A610:F610"/>
    <mergeCell ref="A611:F611"/>
    <mergeCell ref="A647:F647"/>
    <mergeCell ref="A678:F678"/>
    <mergeCell ref="A679:F679"/>
    <mergeCell ref="A715:F715"/>
    <mergeCell ref="A746:F746"/>
    <mergeCell ref="A874:F874"/>
    <mergeCell ref="A937:F937"/>
    <mergeCell ref="A986:F986"/>
    <mergeCell ref="A1002:F1002"/>
    <mergeCell ref="A747:F747"/>
    <mergeCell ref="A781:F781"/>
    <mergeCell ref="A1214:F1214"/>
    <mergeCell ref="A858:F858"/>
    <mergeCell ref="A1194:F1194"/>
    <mergeCell ref="A1210:F1210"/>
    <mergeCell ref="A1211:F1211"/>
    <mergeCell ref="A1066:F1066"/>
    <mergeCell ref="A1082:F1082"/>
    <mergeCell ref="A1096:F1096"/>
    <mergeCell ref="A1103:F1103"/>
    <mergeCell ref="A1153:F1153"/>
    <mergeCell ref="A1187:B1187"/>
    <mergeCell ref="A1188:B1188"/>
    <mergeCell ref="A1189:B1189"/>
    <mergeCell ref="A1190:B1190"/>
    <mergeCell ref="A1191:B1191"/>
    <mergeCell ref="A1192:B1192"/>
    <mergeCell ref="A354:F354"/>
    <mergeCell ref="A476:F476"/>
    <mergeCell ref="A477:F477"/>
    <mergeCell ref="A3:F3"/>
    <mergeCell ref="A4:F4"/>
    <mergeCell ref="A96:F96"/>
    <mergeCell ref="A186:F186"/>
    <mergeCell ref="A187:F187"/>
    <mergeCell ref="A8:B8"/>
    <mergeCell ref="C8:H8"/>
    <mergeCell ref="A7:B7"/>
    <mergeCell ref="C7:H7"/>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O272"/>
  <sheetViews>
    <sheetView view="pageBreakPreview" topLeftCell="A31" zoomScale="90" zoomScaleSheetLayoutView="90" workbookViewId="0">
      <selection activeCell="I20" sqref="I20"/>
    </sheetView>
  </sheetViews>
  <sheetFormatPr defaultRowHeight="15" x14ac:dyDescent="0.25"/>
  <cols>
    <col min="2" max="2" width="75.140625" customWidth="1"/>
    <col min="3" max="3" width="22.42578125" customWidth="1"/>
    <col min="4" max="4" width="13.42578125" customWidth="1"/>
    <col min="5" max="5" width="11.85546875" customWidth="1"/>
    <col min="6" max="6" width="12.140625" customWidth="1"/>
    <col min="7" max="9" width="12" customWidth="1"/>
    <col min="10" max="10" width="41.85546875" customWidth="1"/>
  </cols>
  <sheetData>
    <row r="3" spans="1:10" ht="18.75" x14ac:dyDescent="0.3">
      <c r="A3" s="258" t="s">
        <v>0</v>
      </c>
      <c r="B3" s="258"/>
      <c r="C3" s="258"/>
      <c r="D3" s="258"/>
      <c r="E3" s="258"/>
      <c r="F3" s="258"/>
      <c r="G3" s="258"/>
      <c r="H3" s="187"/>
      <c r="I3" s="181"/>
      <c r="J3" s="14"/>
    </row>
    <row r="4" spans="1:10" ht="18.75" x14ac:dyDescent="0.3">
      <c r="A4" s="258" t="s">
        <v>1</v>
      </c>
      <c r="B4" s="258"/>
      <c r="C4" s="258"/>
      <c r="D4" s="258"/>
      <c r="E4" s="258"/>
      <c r="F4" s="258"/>
      <c r="G4" s="258"/>
      <c r="H4" s="187"/>
      <c r="I4" s="181"/>
      <c r="J4" s="12"/>
    </row>
    <row r="5" spans="1:10" x14ac:dyDescent="0.25">
      <c r="A5" s="1"/>
      <c r="B5" s="1"/>
      <c r="C5" s="1"/>
      <c r="D5" s="1"/>
      <c r="E5" s="1"/>
      <c r="F5" s="1"/>
      <c r="G5" s="1"/>
      <c r="H5" s="1"/>
      <c r="I5" s="1"/>
      <c r="J5" s="1"/>
    </row>
    <row r="6" spans="1:10" ht="45" x14ac:dyDescent="0.25">
      <c r="A6" s="4" t="s">
        <v>6</v>
      </c>
      <c r="B6" s="4" t="s">
        <v>431</v>
      </c>
      <c r="C6" s="5" t="s">
        <v>10</v>
      </c>
      <c r="D6" s="5" t="s">
        <v>11</v>
      </c>
      <c r="E6" s="5" t="s">
        <v>1622</v>
      </c>
      <c r="F6" s="5" t="s">
        <v>1623</v>
      </c>
      <c r="G6" s="5" t="s">
        <v>1640</v>
      </c>
      <c r="H6" s="188" t="s">
        <v>1724</v>
      </c>
      <c r="I6" s="188" t="s">
        <v>1725</v>
      </c>
      <c r="J6" s="2" t="s">
        <v>16</v>
      </c>
    </row>
    <row r="7" spans="1:10" x14ac:dyDescent="0.25">
      <c r="A7" s="257" t="s">
        <v>3</v>
      </c>
      <c r="B7" s="257"/>
      <c r="C7" s="257"/>
      <c r="D7" s="257"/>
      <c r="E7" s="257"/>
      <c r="F7" s="257"/>
      <c r="G7" s="257"/>
      <c r="H7" s="183"/>
      <c r="I7" s="183"/>
    </row>
    <row r="8" spans="1:10" x14ac:dyDescent="0.25">
      <c r="A8" s="257" t="s">
        <v>4</v>
      </c>
      <c r="B8" s="257"/>
      <c r="C8" s="257"/>
      <c r="D8" s="257"/>
      <c r="E8" s="257"/>
      <c r="F8" s="257"/>
      <c r="G8" s="257"/>
      <c r="H8" s="183"/>
      <c r="I8" s="183"/>
    </row>
    <row r="9" spans="1:10" ht="30" x14ac:dyDescent="0.25">
      <c r="A9" s="49" t="s">
        <v>7</v>
      </c>
      <c r="B9" s="50" t="s">
        <v>5</v>
      </c>
      <c r="C9" s="45"/>
      <c r="D9" s="46"/>
      <c r="E9" s="46"/>
      <c r="F9" s="46"/>
      <c r="G9" s="46"/>
      <c r="H9" s="189"/>
      <c r="I9" s="189"/>
    </row>
    <row r="10" spans="1:10" ht="90" x14ac:dyDescent="0.25">
      <c r="A10" s="44" t="s">
        <v>2</v>
      </c>
      <c r="B10" s="45" t="s">
        <v>8</v>
      </c>
      <c r="C10" s="45"/>
      <c r="D10" s="44" t="s">
        <v>9</v>
      </c>
      <c r="E10" s="47">
        <f t="shared" ref="E10:G12" si="0">E13/(E13+E16)*100</f>
        <v>97.586206896551715</v>
      </c>
      <c r="F10" s="47">
        <f>F13/(F13+F16)*100</f>
        <v>99.765258215962433</v>
      </c>
      <c r="G10" s="47">
        <f>G13/(G13+G16)*100</f>
        <v>100</v>
      </c>
      <c r="H10" s="190">
        <f>H13/(H13+H16)*100</f>
        <v>100</v>
      </c>
      <c r="I10" s="190">
        <f>I13/(I13+I16)*100</f>
        <v>100</v>
      </c>
      <c r="J10" s="3" t="s">
        <v>17</v>
      </c>
    </row>
    <row r="11" spans="1:10" x14ac:dyDescent="0.25">
      <c r="A11" s="44"/>
      <c r="B11" s="45" t="s">
        <v>1390</v>
      </c>
      <c r="C11" s="45"/>
      <c r="D11" s="44" t="s">
        <v>9</v>
      </c>
      <c r="E11" s="47" t="e">
        <f t="shared" si="0"/>
        <v>#DIV/0!</v>
      </c>
      <c r="F11" s="47" t="e">
        <f t="shared" si="0"/>
        <v>#DIV/0!</v>
      </c>
      <c r="G11" s="47" t="e">
        <f t="shared" si="0"/>
        <v>#DIV/0!</v>
      </c>
      <c r="H11" s="190" t="e">
        <f t="shared" ref="H11:I11" si="1">H14/(H14+H17)*100</f>
        <v>#DIV/0!</v>
      </c>
      <c r="I11" s="190" t="e">
        <f t="shared" si="1"/>
        <v>#DIV/0!</v>
      </c>
      <c r="J11" s="3"/>
    </row>
    <row r="12" spans="1:10" x14ac:dyDescent="0.25">
      <c r="A12" s="44"/>
      <c r="B12" s="76" t="s">
        <v>1392</v>
      </c>
      <c r="C12" s="45"/>
      <c r="D12" s="44" t="s">
        <v>9</v>
      </c>
      <c r="E12" s="47">
        <f t="shared" si="0"/>
        <v>97.586206896551715</v>
      </c>
      <c r="F12" s="47">
        <f t="shared" si="0"/>
        <v>99.765258215962433</v>
      </c>
      <c r="G12" s="47">
        <f t="shared" si="0"/>
        <v>100</v>
      </c>
      <c r="H12" s="190">
        <f t="shared" ref="H12" si="2">H15/(H15+H18)*100</f>
        <v>100</v>
      </c>
      <c r="I12" s="190">
        <f>I15/(I15+I18)*100</f>
        <v>100</v>
      </c>
      <c r="J12" s="3"/>
    </row>
    <row r="13" spans="1:10" ht="30" x14ac:dyDescent="0.25">
      <c r="A13" s="268"/>
      <c r="B13" s="167" t="s">
        <v>12</v>
      </c>
      <c r="C13" s="271" t="s">
        <v>13</v>
      </c>
      <c r="D13" s="271" t="s">
        <v>1131</v>
      </c>
      <c r="E13" s="36">
        <f>E14+E15</f>
        <v>849</v>
      </c>
      <c r="F13" s="36">
        <f>F14+F15</f>
        <v>850</v>
      </c>
      <c r="G13" s="36">
        <f>G14+G15</f>
        <v>829</v>
      </c>
      <c r="H13" s="191">
        <f>H14+H15</f>
        <v>812</v>
      </c>
      <c r="I13" s="191">
        <f>I14+I15</f>
        <v>812</v>
      </c>
      <c r="J13" s="37"/>
    </row>
    <row r="14" spans="1:10" x14ac:dyDescent="0.25">
      <c r="A14" s="269"/>
      <c r="B14" s="168" t="s">
        <v>1390</v>
      </c>
      <c r="C14" s="272"/>
      <c r="D14" s="272"/>
      <c r="E14" s="36">
        <v>0</v>
      </c>
      <c r="F14" s="36">
        <v>0</v>
      </c>
      <c r="G14" s="36">
        <v>0</v>
      </c>
      <c r="H14" s="191">
        <v>0</v>
      </c>
      <c r="I14" s="191">
        <v>0</v>
      </c>
      <c r="J14" s="37"/>
    </row>
    <row r="15" spans="1:10" x14ac:dyDescent="0.25">
      <c r="A15" s="270"/>
      <c r="B15" s="169" t="s">
        <v>1392</v>
      </c>
      <c r="C15" s="273"/>
      <c r="D15" s="273"/>
      <c r="E15" s="36">
        <v>849</v>
      </c>
      <c r="F15" s="36">
        <v>850</v>
      </c>
      <c r="G15" s="36">
        <v>829</v>
      </c>
      <c r="H15" s="191">
        <v>812</v>
      </c>
      <c r="I15" s="191">
        <v>812</v>
      </c>
      <c r="J15" s="37"/>
    </row>
    <row r="16" spans="1:10" ht="30" x14ac:dyDescent="0.25">
      <c r="A16" s="268"/>
      <c r="B16" s="167" t="s">
        <v>14</v>
      </c>
      <c r="C16" s="271" t="s">
        <v>15</v>
      </c>
      <c r="D16" s="271" t="s">
        <v>1131</v>
      </c>
      <c r="E16" s="36">
        <f>E17+E18</f>
        <v>21</v>
      </c>
      <c r="F16" s="36">
        <f>F17+F18</f>
        <v>2</v>
      </c>
      <c r="G16" s="36">
        <f>G17+G18</f>
        <v>0</v>
      </c>
      <c r="H16" s="191">
        <f>H17+H18</f>
        <v>0</v>
      </c>
      <c r="I16" s="191">
        <f>I17+I18</f>
        <v>0</v>
      </c>
    </row>
    <row r="17" spans="1:10" x14ac:dyDescent="0.25">
      <c r="A17" s="269"/>
      <c r="B17" s="168" t="s">
        <v>1390</v>
      </c>
      <c r="C17" s="272"/>
      <c r="D17" s="272"/>
      <c r="E17" s="180">
        <v>0</v>
      </c>
      <c r="F17" s="180">
        <v>0</v>
      </c>
      <c r="G17" s="180">
        <v>0</v>
      </c>
      <c r="H17" s="192">
        <v>0</v>
      </c>
      <c r="I17" s="192">
        <v>0</v>
      </c>
      <c r="J17" s="75"/>
    </row>
    <row r="18" spans="1:10" x14ac:dyDescent="0.25">
      <c r="A18" s="270"/>
      <c r="B18" s="169" t="s">
        <v>1392</v>
      </c>
      <c r="C18" s="273"/>
      <c r="D18" s="273"/>
      <c r="E18" s="180">
        <v>21</v>
      </c>
      <c r="F18" s="180">
        <v>2</v>
      </c>
      <c r="G18" s="180">
        <v>0</v>
      </c>
      <c r="H18" s="192">
        <v>0</v>
      </c>
      <c r="I18" s="192">
        <v>0</v>
      </c>
      <c r="J18" s="75"/>
    </row>
    <row r="19" spans="1:10" ht="75" x14ac:dyDescent="0.25">
      <c r="A19" s="44" t="s">
        <v>19</v>
      </c>
      <c r="B19" s="45" t="s">
        <v>18</v>
      </c>
      <c r="C19" s="46"/>
      <c r="D19" s="44" t="s">
        <v>9</v>
      </c>
      <c r="E19" s="94">
        <f>E22/(E25-E28-E31)*100</f>
        <v>54.803149606299215</v>
      </c>
      <c r="F19" s="94">
        <f>F22/(F25-F28-F31)*100</f>
        <v>56.358974358974358</v>
      </c>
      <c r="G19" s="94">
        <f>G22/(G25-G28-G31)*100</f>
        <v>55.764214919144493</v>
      </c>
      <c r="H19" s="193">
        <f>H22/(H25-H28-H31)*100</f>
        <v>54.395036194415717</v>
      </c>
      <c r="I19" s="193">
        <f>I22/(I25-I28-I31)*100</f>
        <v>54.395036194415717</v>
      </c>
      <c r="J19" s="3" t="s">
        <v>17</v>
      </c>
    </row>
    <row r="20" spans="1:10" x14ac:dyDescent="0.25">
      <c r="A20" s="44"/>
      <c r="B20" s="45" t="s">
        <v>1390</v>
      </c>
      <c r="C20" s="45"/>
      <c r="D20" s="44" t="s">
        <v>9</v>
      </c>
      <c r="E20" s="94" t="e">
        <f t="shared" ref="E20:G21" si="3">E23/(E26-E32-E29)*100</f>
        <v>#DIV/0!</v>
      </c>
      <c r="F20" s="94" t="e">
        <f t="shared" si="3"/>
        <v>#DIV/0!</v>
      </c>
      <c r="G20" s="94" t="e">
        <f t="shared" si="3"/>
        <v>#DIV/0!</v>
      </c>
      <c r="H20" s="193" t="e">
        <f t="shared" ref="H20:I20" si="4">H23/(H26-H32-H29)*100</f>
        <v>#DIV/0!</v>
      </c>
      <c r="I20" s="193" t="e">
        <f t="shared" si="4"/>
        <v>#DIV/0!</v>
      </c>
      <c r="J20" s="3"/>
    </row>
    <row r="21" spans="1:10" x14ac:dyDescent="0.25">
      <c r="A21" s="44"/>
      <c r="B21" s="45" t="s">
        <v>1392</v>
      </c>
      <c r="C21" s="45"/>
      <c r="D21" s="44" t="s">
        <v>9</v>
      </c>
      <c r="E21" s="94">
        <f t="shared" si="3"/>
        <v>54.803149606299215</v>
      </c>
      <c r="F21" s="94">
        <f t="shared" si="3"/>
        <v>56.358974358974358</v>
      </c>
      <c r="G21" s="94">
        <f t="shared" si="3"/>
        <v>55.764214919144493</v>
      </c>
      <c r="H21" s="193">
        <f t="shared" ref="H21" si="5">H24/(H27-H33-H30)*100</f>
        <v>54.395036194415717</v>
      </c>
      <c r="I21" s="193">
        <f>I24/(I27-I33-I30)*100</f>
        <v>54.395036194415717</v>
      </c>
      <c r="J21" s="3"/>
    </row>
    <row r="22" spans="1:10" ht="45" x14ac:dyDescent="0.25">
      <c r="A22" s="268"/>
      <c r="B22" s="167" t="s">
        <v>20</v>
      </c>
      <c r="C22" s="271" t="s">
        <v>21</v>
      </c>
      <c r="D22" s="271" t="s">
        <v>1131</v>
      </c>
      <c r="E22" s="36">
        <f>E23+E24</f>
        <v>1044</v>
      </c>
      <c r="F22" s="36">
        <f>F23+F24</f>
        <v>1099</v>
      </c>
      <c r="G22" s="36">
        <f>G23+G24</f>
        <v>1069</v>
      </c>
      <c r="H22" s="191">
        <f>H23+H24</f>
        <v>1052</v>
      </c>
      <c r="I22" s="191">
        <f>I23+I24</f>
        <v>1052</v>
      </c>
      <c r="J22" s="37"/>
    </row>
    <row r="23" spans="1:10" x14ac:dyDescent="0.25">
      <c r="A23" s="269"/>
      <c r="B23" s="168" t="s">
        <v>1390</v>
      </c>
      <c r="C23" s="272"/>
      <c r="D23" s="272"/>
      <c r="E23" s="36">
        <v>0</v>
      </c>
      <c r="F23" s="36">
        <v>0</v>
      </c>
      <c r="G23" s="36">
        <v>0</v>
      </c>
      <c r="H23" s="191">
        <v>0</v>
      </c>
      <c r="I23" s="191">
        <v>0</v>
      </c>
    </row>
    <row r="24" spans="1:10" x14ac:dyDescent="0.25">
      <c r="A24" s="270"/>
      <c r="B24" s="169" t="s">
        <v>1392</v>
      </c>
      <c r="C24" s="273"/>
      <c r="D24" s="273"/>
      <c r="E24" s="36">
        <v>1044</v>
      </c>
      <c r="F24" s="36">
        <v>1099</v>
      </c>
      <c r="G24" s="36">
        <v>1069</v>
      </c>
      <c r="H24" s="191">
        <v>1052</v>
      </c>
      <c r="I24" s="191">
        <v>1052</v>
      </c>
    </row>
    <row r="25" spans="1:10" ht="60" x14ac:dyDescent="0.25">
      <c r="A25" s="268"/>
      <c r="B25" s="167" t="s">
        <v>22</v>
      </c>
      <c r="C25" s="271" t="s">
        <v>23</v>
      </c>
      <c r="D25" s="271" t="s">
        <v>1131</v>
      </c>
      <c r="E25" s="36">
        <f>E26+E27</f>
        <v>2149</v>
      </c>
      <c r="F25" s="36">
        <f>F26+F27</f>
        <v>2176</v>
      </c>
      <c r="G25" s="36">
        <f>G26+G27</f>
        <v>2181</v>
      </c>
      <c r="H25" s="191">
        <f>H26+H27</f>
        <v>2194</v>
      </c>
      <c r="I25" s="191">
        <f>I26+I27</f>
        <v>2194</v>
      </c>
    </row>
    <row r="26" spans="1:10" x14ac:dyDescent="0.25">
      <c r="A26" s="269"/>
      <c r="B26" s="168" t="s">
        <v>1390</v>
      </c>
      <c r="C26" s="272"/>
      <c r="D26" s="272"/>
      <c r="E26" s="36">
        <v>0</v>
      </c>
      <c r="F26" s="36">
        <v>0</v>
      </c>
      <c r="G26" s="36">
        <v>0</v>
      </c>
      <c r="H26" s="191">
        <v>0</v>
      </c>
      <c r="I26" s="191">
        <v>0</v>
      </c>
    </row>
    <row r="27" spans="1:10" x14ac:dyDescent="0.25">
      <c r="A27" s="270"/>
      <c r="B27" s="169" t="s">
        <v>1392</v>
      </c>
      <c r="C27" s="273"/>
      <c r="D27" s="273"/>
      <c r="E27" s="36">
        <v>2149</v>
      </c>
      <c r="F27" s="36">
        <v>2176</v>
      </c>
      <c r="G27" s="36">
        <v>2181</v>
      </c>
      <c r="H27" s="191">
        <v>2194</v>
      </c>
      <c r="I27" s="191">
        <v>2194</v>
      </c>
    </row>
    <row r="28" spans="1:10" ht="78" customHeight="1" x14ac:dyDescent="0.25">
      <c r="A28" s="268"/>
      <c r="B28" s="167" t="s">
        <v>1415</v>
      </c>
      <c r="C28" s="271" t="s">
        <v>1684</v>
      </c>
      <c r="D28" s="271" t="s">
        <v>1131</v>
      </c>
      <c r="E28" s="36">
        <f>E29+E30</f>
        <v>244</v>
      </c>
      <c r="F28" s="36">
        <f>F29+F30</f>
        <v>226</v>
      </c>
      <c r="G28" s="36">
        <f>G29+G30</f>
        <v>264</v>
      </c>
      <c r="H28" s="191">
        <f>H29+H30</f>
        <v>260</v>
      </c>
      <c r="I28" s="191">
        <f>I29+I30</f>
        <v>260</v>
      </c>
      <c r="J28" s="3"/>
    </row>
    <row r="29" spans="1:10" x14ac:dyDescent="0.25">
      <c r="A29" s="269"/>
      <c r="B29" s="168" t="s">
        <v>1390</v>
      </c>
      <c r="C29" s="272"/>
      <c r="D29" s="272"/>
      <c r="E29" s="36">
        <v>0</v>
      </c>
      <c r="F29" s="36">
        <v>0</v>
      </c>
      <c r="G29" s="36">
        <v>0</v>
      </c>
      <c r="H29" s="191">
        <v>0</v>
      </c>
      <c r="I29" s="191">
        <v>0</v>
      </c>
      <c r="J29" s="3"/>
    </row>
    <row r="30" spans="1:10" x14ac:dyDescent="0.25">
      <c r="A30" s="270"/>
      <c r="B30" s="169" t="s">
        <v>1392</v>
      </c>
      <c r="C30" s="273"/>
      <c r="D30" s="273"/>
      <c r="E30" s="36">
        <v>244</v>
      </c>
      <c r="F30" s="36">
        <v>226</v>
      </c>
      <c r="G30" s="36">
        <v>264</v>
      </c>
      <c r="H30" s="191">
        <f>25+235</f>
        <v>260</v>
      </c>
      <c r="I30" s="191">
        <f>25+235</f>
        <v>260</v>
      </c>
      <c r="J30" s="3"/>
    </row>
    <row r="31" spans="1:10" ht="75" x14ac:dyDescent="0.25">
      <c r="A31" s="268"/>
      <c r="B31" s="167" t="s">
        <v>1415</v>
      </c>
      <c r="C31" s="271" t="s">
        <v>1685</v>
      </c>
      <c r="D31" s="271" t="s">
        <v>1131</v>
      </c>
      <c r="E31" s="36">
        <f>E32+E33</f>
        <v>0</v>
      </c>
      <c r="F31" s="36">
        <f>F32+F33</f>
        <v>0</v>
      </c>
      <c r="G31" s="36">
        <f>G32+G33</f>
        <v>0</v>
      </c>
      <c r="H31" s="191">
        <f>H32+H33</f>
        <v>0</v>
      </c>
      <c r="I31" s="191">
        <f>I32+I33</f>
        <v>0</v>
      </c>
      <c r="J31" s="3"/>
    </row>
    <row r="32" spans="1:10" x14ac:dyDescent="0.25">
      <c r="A32" s="269"/>
      <c r="B32" s="168" t="s">
        <v>1390</v>
      </c>
      <c r="C32" s="272"/>
      <c r="D32" s="272"/>
      <c r="E32" s="36">
        <v>0</v>
      </c>
      <c r="F32" s="36">
        <v>0</v>
      </c>
      <c r="G32" s="36">
        <v>0</v>
      </c>
      <c r="H32" s="191">
        <v>0</v>
      </c>
      <c r="I32" s="191">
        <v>0</v>
      </c>
      <c r="J32" s="3"/>
    </row>
    <row r="33" spans="1:10" x14ac:dyDescent="0.25">
      <c r="A33" s="270"/>
      <c r="B33" s="169" t="s">
        <v>1392</v>
      </c>
      <c r="C33" s="273"/>
      <c r="D33" s="273"/>
      <c r="E33" s="36">
        <v>0</v>
      </c>
      <c r="F33" s="36">
        <v>0</v>
      </c>
      <c r="G33" s="36">
        <v>0</v>
      </c>
      <c r="H33" s="191">
        <v>0</v>
      </c>
      <c r="I33" s="191">
        <v>0</v>
      </c>
      <c r="J33" s="3"/>
    </row>
    <row r="34" spans="1:10" ht="45" x14ac:dyDescent="0.25">
      <c r="A34" s="44" t="s">
        <v>25</v>
      </c>
      <c r="B34" s="45" t="s">
        <v>24</v>
      </c>
      <c r="C34" s="46"/>
      <c r="D34" s="44" t="s">
        <v>9</v>
      </c>
      <c r="E34" s="47">
        <f>E35/E36*100</f>
        <v>0</v>
      </c>
      <c r="F34" s="47">
        <f>F35/F36*100</f>
        <v>0</v>
      </c>
      <c r="G34" s="47">
        <f>G35/G36*100</f>
        <v>0</v>
      </c>
      <c r="H34" s="190">
        <f>H35/H36*100</f>
        <v>0</v>
      </c>
      <c r="I34" s="190">
        <f>I35/I36*100</f>
        <v>0</v>
      </c>
      <c r="J34" s="3" t="s">
        <v>28</v>
      </c>
    </row>
    <row r="35" spans="1:10" ht="45" x14ac:dyDescent="0.25">
      <c r="A35" s="8"/>
      <c r="B35" s="7" t="s">
        <v>26</v>
      </c>
      <c r="C35" s="6" t="s">
        <v>21</v>
      </c>
      <c r="D35" s="6" t="s">
        <v>1131</v>
      </c>
      <c r="E35" s="36">
        <v>0</v>
      </c>
      <c r="F35" s="36">
        <v>0</v>
      </c>
      <c r="G35" s="36">
        <v>0</v>
      </c>
      <c r="H35" s="191">
        <v>0</v>
      </c>
      <c r="I35" s="191">
        <v>0</v>
      </c>
    </row>
    <row r="36" spans="1:10" ht="45" x14ac:dyDescent="0.25">
      <c r="A36" s="8"/>
      <c r="B36" s="7" t="s">
        <v>27</v>
      </c>
      <c r="C36" s="6" t="s">
        <v>21</v>
      </c>
      <c r="D36" s="6" t="s">
        <v>1131</v>
      </c>
      <c r="E36" s="36">
        <v>1044</v>
      </c>
      <c r="F36" s="36">
        <v>1099</v>
      </c>
      <c r="G36" s="36">
        <v>1069</v>
      </c>
      <c r="H36" s="191">
        <f>H22</f>
        <v>1052</v>
      </c>
      <c r="I36" s="191">
        <f>I22</f>
        <v>1052</v>
      </c>
      <c r="J36" s="37"/>
    </row>
    <row r="37" spans="1:10" ht="30" x14ac:dyDescent="0.25">
      <c r="A37" s="49" t="s">
        <v>30</v>
      </c>
      <c r="B37" s="50" t="s">
        <v>29</v>
      </c>
      <c r="C37" s="46"/>
      <c r="D37" s="44"/>
      <c r="E37" s="51"/>
      <c r="F37" s="51"/>
      <c r="G37" s="51"/>
      <c r="H37" s="194"/>
      <c r="I37" s="194"/>
    </row>
    <row r="38" spans="1:10" ht="45" x14ac:dyDescent="0.25">
      <c r="A38" s="95" t="s">
        <v>31</v>
      </c>
      <c r="B38" s="119" t="s">
        <v>38</v>
      </c>
      <c r="C38" s="95"/>
      <c r="D38" s="95"/>
      <c r="E38" s="94"/>
      <c r="F38" s="94"/>
      <c r="G38" s="94"/>
      <c r="H38" s="193"/>
      <c r="I38" s="193"/>
      <c r="J38" s="3" t="s">
        <v>34</v>
      </c>
    </row>
    <row r="39" spans="1:10" x14ac:dyDescent="0.25">
      <c r="A39" s="95"/>
      <c r="B39" s="119" t="s">
        <v>1389</v>
      </c>
      <c r="C39" s="95"/>
      <c r="D39" s="95" t="s">
        <v>9</v>
      </c>
      <c r="E39" s="94">
        <f>E46/E53*100</f>
        <v>0.19157088122605362</v>
      </c>
      <c r="F39" s="94">
        <f>F46/F53*100</f>
        <v>0.27297543221110104</v>
      </c>
      <c r="G39" s="94">
        <f>G46/G53*100</f>
        <v>0.2806361085126286</v>
      </c>
      <c r="H39" s="193">
        <f>H46/H53*100</f>
        <v>9.5057034220532313E-2</v>
      </c>
      <c r="I39" s="193">
        <f>I46/I53*100</f>
        <v>9.5057034220532313E-2</v>
      </c>
      <c r="J39" s="3"/>
    </row>
    <row r="40" spans="1:10" x14ac:dyDescent="0.25">
      <c r="A40" s="95"/>
      <c r="B40" s="119" t="s">
        <v>1390</v>
      </c>
      <c r="C40" s="95"/>
      <c r="D40" s="95" t="s">
        <v>9</v>
      </c>
      <c r="E40" s="94" t="e">
        <f t="shared" ref="E40" si="6">E47/E54*100</f>
        <v>#DIV/0!</v>
      </c>
      <c r="F40" s="94" t="e">
        <f>F47/F54*100</f>
        <v>#DIV/0!</v>
      </c>
      <c r="G40" s="94" t="e">
        <f>G47/G54*100</f>
        <v>#DIV/0!</v>
      </c>
      <c r="H40" s="193" t="e">
        <f>H47/H54*100</f>
        <v>#DIV/0!</v>
      </c>
      <c r="I40" s="193" t="e">
        <f>I47/I54*100</f>
        <v>#DIV/0!</v>
      </c>
      <c r="J40" s="3"/>
    </row>
    <row r="41" spans="1:10" x14ac:dyDescent="0.25">
      <c r="A41" s="95"/>
      <c r="B41" s="119" t="s">
        <v>1392</v>
      </c>
      <c r="C41" s="95"/>
      <c r="D41" s="95" t="s">
        <v>9</v>
      </c>
      <c r="E41" s="94">
        <f t="shared" ref="E41:F41" si="7">E48/E55*100</f>
        <v>0.19157088122605362</v>
      </c>
      <c r="F41" s="94">
        <f t="shared" si="7"/>
        <v>0.27297543221110104</v>
      </c>
      <c r="G41" s="94">
        <f t="shared" ref="G41:I41" si="8">G48/G55*100</f>
        <v>0.2806361085126286</v>
      </c>
      <c r="H41" s="193">
        <f t="shared" ref="H41" si="9">H48/H55*100</f>
        <v>9.5057034220532313E-2</v>
      </c>
      <c r="I41" s="193">
        <f t="shared" si="8"/>
        <v>9.5057034220532313E-2</v>
      </c>
      <c r="J41" s="3"/>
    </row>
    <row r="42" spans="1:10" x14ac:dyDescent="0.25">
      <c r="A42" s="95"/>
      <c r="B42" s="119" t="s">
        <v>1391</v>
      </c>
      <c r="C42" s="95"/>
      <c r="D42" s="95" t="s">
        <v>9</v>
      </c>
      <c r="E42" s="94" t="e">
        <f t="shared" ref="E42:F42" si="10">E49/E56*100</f>
        <v>#DIV/0!</v>
      </c>
      <c r="F42" s="94" t="e">
        <f t="shared" si="10"/>
        <v>#DIV/0!</v>
      </c>
      <c r="G42" s="94" t="e">
        <f t="shared" ref="G42:I42" si="11">G49/G56*100</f>
        <v>#DIV/0!</v>
      </c>
      <c r="H42" s="193" t="e">
        <f t="shared" ref="H42" si="12">H49/H56*100</f>
        <v>#DIV/0!</v>
      </c>
      <c r="I42" s="193" t="e">
        <f t="shared" si="11"/>
        <v>#DIV/0!</v>
      </c>
      <c r="J42" s="3"/>
    </row>
    <row r="43" spans="1:10" x14ac:dyDescent="0.25">
      <c r="A43" s="95"/>
      <c r="B43" s="119" t="s">
        <v>1390</v>
      </c>
      <c r="C43" s="95"/>
      <c r="D43" s="95" t="s">
        <v>9</v>
      </c>
      <c r="E43" s="94" t="e">
        <f t="shared" ref="E43:F43" si="13">E50/E57*100</f>
        <v>#DIV/0!</v>
      </c>
      <c r="F43" s="94" t="e">
        <f t="shared" si="13"/>
        <v>#DIV/0!</v>
      </c>
      <c r="G43" s="94" t="e">
        <f t="shared" ref="G43:I43" si="14">G50/G57*100</f>
        <v>#DIV/0!</v>
      </c>
      <c r="H43" s="193" t="e">
        <f t="shared" ref="H43" si="15">H50/H57*100</f>
        <v>#DIV/0!</v>
      </c>
      <c r="I43" s="193" t="e">
        <f t="shared" si="14"/>
        <v>#DIV/0!</v>
      </c>
      <c r="J43" s="3"/>
    </row>
    <row r="44" spans="1:10" x14ac:dyDescent="0.25">
      <c r="A44" s="95"/>
      <c r="B44" s="119" t="s">
        <v>1392</v>
      </c>
      <c r="C44" s="95"/>
      <c r="D44" s="95" t="s">
        <v>9</v>
      </c>
      <c r="E44" s="94" t="e">
        <f t="shared" ref="E44:F44" si="16">E51/E58*100</f>
        <v>#DIV/0!</v>
      </c>
      <c r="F44" s="94" t="e">
        <f t="shared" si="16"/>
        <v>#DIV/0!</v>
      </c>
      <c r="G44" s="94" t="e">
        <f t="shared" ref="G44:I44" si="17">G51/G58*100</f>
        <v>#DIV/0!</v>
      </c>
      <c r="H44" s="193" t="e">
        <f t="shared" ref="H44" si="18">H51/H58*100</f>
        <v>#DIV/0!</v>
      </c>
      <c r="I44" s="193" t="e">
        <f t="shared" si="17"/>
        <v>#DIV/0!</v>
      </c>
      <c r="J44" s="3"/>
    </row>
    <row r="45" spans="1:10" ht="45" x14ac:dyDescent="0.25">
      <c r="A45" s="128"/>
      <c r="B45" s="164" t="s">
        <v>32</v>
      </c>
      <c r="C45" s="127"/>
      <c r="D45" s="127"/>
      <c r="E45" s="129"/>
      <c r="F45" s="129"/>
      <c r="G45" s="129"/>
      <c r="H45" s="195"/>
      <c r="I45" s="195"/>
      <c r="J45" s="37"/>
    </row>
    <row r="46" spans="1:10" x14ac:dyDescent="0.25">
      <c r="A46" s="268"/>
      <c r="B46" s="167" t="s">
        <v>1389</v>
      </c>
      <c r="C46" s="271" t="s">
        <v>33</v>
      </c>
      <c r="D46" s="271" t="s">
        <v>1131</v>
      </c>
      <c r="E46" s="129">
        <f>E47+E48</f>
        <v>2</v>
      </c>
      <c r="F46" s="129">
        <f>F47+F48</f>
        <v>3</v>
      </c>
      <c r="G46" s="129">
        <f>G47+G48</f>
        <v>3</v>
      </c>
      <c r="H46" s="195">
        <f>H47+H48</f>
        <v>1</v>
      </c>
      <c r="I46" s="195">
        <f>I47+I48</f>
        <v>1</v>
      </c>
      <c r="J46" s="37"/>
    </row>
    <row r="47" spans="1:10" x14ac:dyDescent="0.25">
      <c r="A47" s="269"/>
      <c r="B47" s="168" t="s">
        <v>1390</v>
      </c>
      <c r="C47" s="272"/>
      <c r="D47" s="272"/>
      <c r="E47" s="138">
        <v>0</v>
      </c>
      <c r="F47" s="138">
        <v>0</v>
      </c>
      <c r="G47" s="138">
        <v>0</v>
      </c>
      <c r="H47" s="196">
        <v>0</v>
      </c>
      <c r="I47" s="196">
        <v>0</v>
      </c>
      <c r="J47" s="37"/>
    </row>
    <row r="48" spans="1:10" x14ac:dyDescent="0.25">
      <c r="A48" s="270"/>
      <c r="B48" s="169" t="s">
        <v>1392</v>
      </c>
      <c r="C48" s="273"/>
      <c r="D48" s="273"/>
      <c r="E48" s="129">
        <v>2</v>
      </c>
      <c r="F48" s="129">
        <v>3</v>
      </c>
      <c r="G48" s="129">
        <v>3</v>
      </c>
      <c r="H48" s="195">
        <v>1</v>
      </c>
      <c r="I48" s="195">
        <v>1</v>
      </c>
      <c r="J48" s="37"/>
    </row>
    <row r="49" spans="1:10" x14ac:dyDescent="0.25">
      <c r="A49" s="268"/>
      <c r="B49" s="167" t="s">
        <v>1391</v>
      </c>
      <c r="C49" s="271" t="s">
        <v>33</v>
      </c>
      <c r="D49" s="271" t="s">
        <v>1131</v>
      </c>
      <c r="E49" s="129">
        <f>E50+E51</f>
        <v>0</v>
      </c>
      <c r="F49" s="129">
        <f>F50+F51</f>
        <v>0</v>
      </c>
      <c r="G49" s="129">
        <f>G50+G51</f>
        <v>0</v>
      </c>
      <c r="H49" s="195">
        <f>H50+H51</f>
        <v>0</v>
      </c>
      <c r="I49" s="195">
        <f>I50+I51</f>
        <v>0</v>
      </c>
      <c r="J49" s="37"/>
    </row>
    <row r="50" spans="1:10" x14ac:dyDescent="0.25">
      <c r="A50" s="269"/>
      <c r="B50" s="168" t="s">
        <v>1390</v>
      </c>
      <c r="C50" s="272"/>
      <c r="D50" s="272"/>
      <c r="E50" s="129">
        <v>0</v>
      </c>
      <c r="F50" s="129">
        <v>0</v>
      </c>
      <c r="G50" s="129">
        <v>0</v>
      </c>
      <c r="H50" s="195">
        <v>0</v>
      </c>
      <c r="I50" s="195">
        <v>0</v>
      </c>
      <c r="J50" s="37"/>
    </row>
    <row r="51" spans="1:10" x14ac:dyDescent="0.25">
      <c r="A51" s="270"/>
      <c r="B51" s="169" t="s">
        <v>1392</v>
      </c>
      <c r="C51" s="273"/>
      <c r="D51" s="273"/>
      <c r="E51" s="129">
        <v>0</v>
      </c>
      <c r="F51" s="129">
        <v>0</v>
      </c>
      <c r="G51" s="129">
        <v>0</v>
      </c>
      <c r="H51" s="195">
        <v>0</v>
      </c>
      <c r="I51" s="195">
        <v>0</v>
      </c>
      <c r="J51" s="37"/>
    </row>
    <row r="52" spans="1:10" ht="45" x14ac:dyDescent="0.25">
      <c r="A52" s="128"/>
      <c r="B52" s="164" t="s">
        <v>20</v>
      </c>
      <c r="C52" s="127"/>
      <c r="D52" s="127"/>
      <c r="E52" s="129"/>
      <c r="F52" s="129"/>
      <c r="G52" s="129"/>
      <c r="H52" s="195"/>
      <c r="I52" s="195"/>
      <c r="J52" s="37"/>
    </row>
    <row r="53" spans="1:10" x14ac:dyDescent="0.25">
      <c r="A53" s="268"/>
      <c r="B53" s="167" t="s">
        <v>1389</v>
      </c>
      <c r="C53" s="271" t="s">
        <v>21</v>
      </c>
      <c r="D53" s="271" t="s">
        <v>1131</v>
      </c>
      <c r="E53" s="129">
        <f>E54+E55</f>
        <v>1044</v>
      </c>
      <c r="F53" s="129">
        <f>F54+F55</f>
        <v>1099</v>
      </c>
      <c r="G53" s="129">
        <f>G54+G55</f>
        <v>1069</v>
      </c>
      <c r="H53" s="195">
        <f>H54+H55</f>
        <v>1052</v>
      </c>
      <c r="I53" s="195">
        <f>I54+I55</f>
        <v>1052</v>
      </c>
      <c r="J53" s="37"/>
    </row>
    <row r="54" spans="1:10" x14ac:dyDescent="0.25">
      <c r="A54" s="269"/>
      <c r="B54" s="168" t="s">
        <v>1390</v>
      </c>
      <c r="C54" s="272"/>
      <c r="D54" s="272"/>
      <c r="E54" s="36">
        <v>0</v>
      </c>
      <c r="F54" s="36">
        <v>0</v>
      </c>
      <c r="G54" s="36">
        <v>0</v>
      </c>
      <c r="H54" s="191">
        <v>0</v>
      </c>
      <c r="I54" s="191">
        <v>0</v>
      </c>
      <c r="J54" s="37"/>
    </row>
    <row r="55" spans="1:10" x14ac:dyDescent="0.25">
      <c r="A55" s="270"/>
      <c r="B55" s="169" t="s">
        <v>1392</v>
      </c>
      <c r="C55" s="273"/>
      <c r="D55" s="273"/>
      <c r="E55" s="36">
        <v>1044</v>
      </c>
      <c r="F55" s="36">
        <v>1099</v>
      </c>
      <c r="G55" s="36">
        <v>1069</v>
      </c>
      <c r="H55" s="191">
        <f>H36</f>
        <v>1052</v>
      </c>
      <c r="I55" s="191">
        <f>I36</f>
        <v>1052</v>
      </c>
      <c r="J55" s="37"/>
    </row>
    <row r="56" spans="1:10" x14ac:dyDescent="0.25">
      <c r="A56" s="268"/>
      <c r="B56" s="167" t="s">
        <v>1391</v>
      </c>
      <c r="C56" s="271" t="s">
        <v>21</v>
      </c>
      <c r="D56" s="271" t="s">
        <v>1131</v>
      </c>
      <c r="E56" s="129">
        <f>E57+E58</f>
        <v>0</v>
      </c>
      <c r="F56" s="129">
        <f>F57+F58</f>
        <v>0</v>
      </c>
      <c r="G56" s="129">
        <f>G57+G58</f>
        <v>0</v>
      </c>
      <c r="H56" s="195">
        <f>H57+H58</f>
        <v>0</v>
      </c>
      <c r="I56" s="195">
        <f>I57+I58</f>
        <v>0</v>
      </c>
      <c r="J56" s="37"/>
    </row>
    <row r="57" spans="1:10" x14ac:dyDescent="0.25">
      <c r="A57" s="269"/>
      <c r="B57" s="168" t="s">
        <v>1390</v>
      </c>
      <c r="C57" s="272"/>
      <c r="D57" s="272"/>
      <c r="E57" s="129">
        <v>0</v>
      </c>
      <c r="F57" s="129">
        <v>0</v>
      </c>
      <c r="G57" s="129">
        <v>0</v>
      </c>
      <c r="H57" s="195">
        <v>0</v>
      </c>
      <c r="I57" s="195">
        <v>0</v>
      </c>
      <c r="J57" s="37"/>
    </row>
    <row r="58" spans="1:10" x14ac:dyDescent="0.25">
      <c r="A58" s="270"/>
      <c r="B58" s="169" t="s">
        <v>1392</v>
      </c>
      <c r="C58" s="273"/>
      <c r="D58" s="273"/>
      <c r="E58" s="129">
        <v>0</v>
      </c>
      <c r="F58" s="129">
        <v>0</v>
      </c>
      <c r="G58" s="129">
        <v>0</v>
      </c>
      <c r="H58" s="195">
        <v>0</v>
      </c>
      <c r="I58" s="195">
        <v>0</v>
      </c>
      <c r="J58" s="37"/>
    </row>
    <row r="59" spans="1:10" ht="30" customHeight="1" x14ac:dyDescent="0.25">
      <c r="A59" s="49" t="s">
        <v>36</v>
      </c>
      <c r="B59" s="50" t="s">
        <v>35</v>
      </c>
      <c r="C59" s="46"/>
      <c r="D59" s="46"/>
      <c r="E59" s="46"/>
      <c r="F59" s="46"/>
      <c r="G59" s="46"/>
      <c r="H59" s="189"/>
      <c r="I59" s="189"/>
    </row>
    <row r="60" spans="1:10" ht="30" x14ac:dyDescent="0.25">
      <c r="A60" s="44" t="s">
        <v>39</v>
      </c>
      <c r="B60" s="45" t="s">
        <v>37</v>
      </c>
      <c r="C60" s="46"/>
      <c r="D60" s="44"/>
      <c r="E60" s="47"/>
      <c r="F60" s="47"/>
      <c r="G60" s="47"/>
      <c r="H60" s="190"/>
      <c r="I60" s="190"/>
      <c r="J60" s="3" t="s">
        <v>34</v>
      </c>
    </row>
    <row r="61" spans="1:10" x14ac:dyDescent="0.25">
      <c r="A61" s="44"/>
      <c r="B61" s="45" t="s">
        <v>1389</v>
      </c>
      <c r="C61" s="46"/>
      <c r="D61" s="44" t="s">
        <v>1131</v>
      </c>
      <c r="E61" s="47">
        <f>E68/E75</f>
        <v>7.2</v>
      </c>
      <c r="F61" s="47">
        <f>F68/F75</f>
        <v>7.0903225806451609</v>
      </c>
      <c r="G61" s="47">
        <f>G68/G75</f>
        <v>7.6906474820143886</v>
      </c>
      <c r="H61" s="190">
        <f>H68/H75</f>
        <v>7.3566433566433567</v>
      </c>
      <c r="I61" s="190">
        <f>I68/I75</f>
        <v>7.3566433566433567</v>
      </c>
      <c r="J61" s="3"/>
    </row>
    <row r="62" spans="1:10" x14ac:dyDescent="0.25">
      <c r="A62" s="44"/>
      <c r="B62" s="45" t="s">
        <v>1390</v>
      </c>
      <c r="C62" s="45"/>
      <c r="D62" s="44" t="s">
        <v>1131</v>
      </c>
      <c r="E62" s="47" t="e">
        <f t="shared" ref="E62:F66" si="19">E69/E76</f>
        <v>#DIV/0!</v>
      </c>
      <c r="F62" s="47" t="e">
        <f t="shared" si="19"/>
        <v>#DIV/0!</v>
      </c>
      <c r="G62" s="47" t="e">
        <f t="shared" ref="G62:I62" si="20">G69/G76</f>
        <v>#DIV/0!</v>
      </c>
      <c r="H62" s="190" t="e">
        <f t="shared" ref="H62" si="21">H69/H76</f>
        <v>#DIV/0!</v>
      </c>
      <c r="I62" s="190" t="e">
        <f t="shared" si="20"/>
        <v>#DIV/0!</v>
      </c>
      <c r="J62" s="3"/>
    </row>
    <row r="63" spans="1:10" x14ac:dyDescent="0.25">
      <c r="A63" s="44"/>
      <c r="B63" s="45" t="s">
        <v>1392</v>
      </c>
      <c r="C63" s="45"/>
      <c r="D63" s="44" t="s">
        <v>1131</v>
      </c>
      <c r="E63" s="47">
        <f t="shared" si="19"/>
        <v>7.2</v>
      </c>
      <c r="F63" s="47">
        <f t="shared" si="19"/>
        <v>7.0903225806451609</v>
      </c>
      <c r="G63" s="47">
        <f t="shared" ref="G63:I63" si="22">G70/G77</f>
        <v>7.6906474820143886</v>
      </c>
      <c r="H63" s="190">
        <f t="shared" ref="H63" si="23">H70/H77</f>
        <v>7.3566433566433567</v>
      </c>
      <c r="I63" s="190">
        <f t="shared" si="22"/>
        <v>7.3566433566433567</v>
      </c>
      <c r="J63" s="3"/>
    </row>
    <row r="64" spans="1:10" x14ac:dyDescent="0.25">
      <c r="A64" s="44"/>
      <c r="B64" s="45" t="s">
        <v>1391</v>
      </c>
      <c r="C64" s="45"/>
      <c r="D64" s="44" t="s">
        <v>1131</v>
      </c>
      <c r="E64" s="47" t="e">
        <f t="shared" si="19"/>
        <v>#DIV/0!</v>
      </c>
      <c r="F64" s="47" t="e">
        <f t="shared" si="19"/>
        <v>#DIV/0!</v>
      </c>
      <c r="G64" s="47" t="e">
        <f t="shared" ref="G64:I64" si="24">G71/G78</f>
        <v>#DIV/0!</v>
      </c>
      <c r="H64" s="190" t="e">
        <f t="shared" ref="H64" si="25">H71/H78</f>
        <v>#DIV/0!</v>
      </c>
      <c r="I64" s="190" t="e">
        <f t="shared" si="24"/>
        <v>#DIV/0!</v>
      </c>
      <c r="J64" s="3"/>
    </row>
    <row r="65" spans="1:10" x14ac:dyDescent="0.25">
      <c r="A65" s="44"/>
      <c r="B65" s="45" t="s">
        <v>1390</v>
      </c>
      <c r="C65" s="45"/>
      <c r="D65" s="44" t="s">
        <v>1131</v>
      </c>
      <c r="E65" s="47" t="e">
        <f t="shared" si="19"/>
        <v>#DIV/0!</v>
      </c>
      <c r="F65" s="47" t="e">
        <f t="shared" si="19"/>
        <v>#DIV/0!</v>
      </c>
      <c r="G65" s="47" t="e">
        <f t="shared" ref="G65:I65" si="26">G72/G79</f>
        <v>#DIV/0!</v>
      </c>
      <c r="H65" s="190" t="e">
        <f t="shared" ref="H65" si="27">H72/H79</f>
        <v>#DIV/0!</v>
      </c>
      <c r="I65" s="190" t="e">
        <f t="shared" si="26"/>
        <v>#DIV/0!</v>
      </c>
      <c r="J65" s="3"/>
    </row>
    <row r="66" spans="1:10" x14ac:dyDescent="0.25">
      <c r="A66" s="44"/>
      <c r="B66" s="45" t="s">
        <v>1392</v>
      </c>
      <c r="C66" s="45"/>
      <c r="D66" s="44" t="s">
        <v>1131</v>
      </c>
      <c r="E66" s="47" t="e">
        <f t="shared" si="19"/>
        <v>#DIV/0!</v>
      </c>
      <c r="F66" s="47" t="e">
        <f t="shared" si="19"/>
        <v>#DIV/0!</v>
      </c>
      <c r="G66" s="47" t="e">
        <f t="shared" ref="G66:I66" si="28">G73/G80</f>
        <v>#DIV/0!</v>
      </c>
      <c r="H66" s="190" t="e">
        <f t="shared" ref="H66" si="29">H73/H80</f>
        <v>#DIV/0!</v>
      </c>
      <c r="I66" s="190" t="e">
        <f t="shared" si="28"/>
        <v>#DIV/0!</v>
      </c>
      <c r="J66" s="3"/>
    </row>
    <row r="67" spans="1:10" ht="45" x14ac:dyDescent="0.25">
      <c r="A67" s="8"/>
      <c r="B67" s="166" t="s">
        <v>20</v>
      </c>
      <c r="C67" s="6"/>
      <c r="D67" s="6"/>
      <c r="E67" s="36"/>
      <c r="F67" s="36"/>
      <c r="G67" s="36"/>
      <c r="H67" s="191"/>
      <c r="I67" s="191"/>
      <c r="J67" s="37"/>
    </row>
    <row r="68" spans="1:10" x14ac:dyDescent="0.25">
      <c r="A68" s="268"/>
      <c r="B68" s="167" t="s">
        <v>1389</v>
      </c>
      <c r="C68" s="271" t="s">
        <v>21</v>
      </c>
      <c r="D68" s="271" t="s">
        <v>1131</v>
      </c>
      <c r="E68" s="36">
        <f>E69+E70</f>
        <v>1044</v>
      </c>
      <c r="F68" s="36">
        <f>F69+F70</f>
        <v>1099</v>
      </c>
      <c r="G68" s="36">
        <f>G69+G70</f>
        <v>1069</v>
      </c>
      <c r="H68" s="191">
        <f>H69+H70</f>
        <v>1052</v>
      </c>
      <c r="I68" s="191">
        <f>I69+I70</f>
        <v>1052</v>
      </c>
      <c r="J68" s="37"/>
    </row>
    <row r="69" spans="1:10" x14ac:dyDescent="0.25">
      <c r="A69" s="269"/>
      <c r="B69" s="168" t="s">
        <v>1390</v>
      </c>
      <c r="C69" s="272"/>
      <c r="D69" s="272"/>
      <c r="E69" s="36">
        <v>0</v>
      </c>
      <c r="F69" s="36">
        <v>0</v>
      </c>
      <c r="G69" s="36">
        <v>0</v>
      </c>
      <c r="H69" s="191">
        <v>0</v>
      </c>
      <c r="I69" s="191">
        <v>0</v>
      </c>
      <c r="J69" s="37"/>
    </row>
    <row r="70" spans="1:10" x14ac:dyDescent="0.25">
      <c r="A70" s="270"/>
      <c r="B70" s="169" t="s">
        <v>1392</v>
      </c>
      <c r="C70" s="273"/>
      <c r="D70" s="273"/>
      <c r="E70" s="36">
        <v>1044</v>
      </c>
      <c r="F70" s="36">
        <v>1099</v>
      </c>
      <c r="G70" s="36">
        <v>1069</v>
      </c>
      <c r="H70" s="191">
        <f>H55</f>
        <v>1052</v>
      </c>
      <c r="I70" s="191">
        <f>I55</f>
        <v>1052</v>
      </c>
    </row>
    <row r="71" spans="1:10" x14ac:dyDescent="0.25">
      <c r="A71" s="268"/>
      <c r="B71" s="167" t="s">
        <v>1391</v>
      </c>
      <c r="C71" s="271" t="s">
        <v>21</v>
      </c>
      <c r="D71" s="271" t="s">
        <v>1131</v>
      </c>
      <c r="E71" s="36">
        <f>E72+E73</f>
        <v>0</v>
      </c>
      <c r="F71" s="36">
        <f>F72+F73</f>
        <v>0</v>
      </c>
      <c r="G71" s="36">
        <f>G72+G73</f>
        <v>0</v>
      </c>
      <c r="H71" s="191">
        <f>H72+H73</f>
        <v>0</v>
      </c>
      <c r="I71" s="191">
        <f>I72+I73</f>
        <v>0</v>
      </c>
    </row>
    <row r="72" spans="1:10" x14ac:dyDescent="0.25">
      <c r="A72" s="269"/>
      <c r="B72" s="168" t="s">
        <v>1390</v>
      </c>
      <c r="C72" s="272"/>
      <c r="D72" s="272"/>
      <c r="E72" s="36">
        <v>0</v>
      </c>
      <c r="F72" s="36">
        <v>0</v>
      </c>
      <c r="G72" s="36">
        <v>0</v>
      </c>
      <c r="H72" s="191">
        <v>0</v>
      </c>
      <c r="I72" s="191">
        <v>0</v>
      </c>
    </row>
    <row r="73" spans="1:10" x14ac:dyDescent="0.25">
      <c r="A73" s="270"/>
      <c r="B73" s="169" t="s">
        <v>1392</v>
      </c>
      <c r="C73" s="273"/>
      <c r="D73" s="273"/>
      <c r="E73" s="36">
        <v>0</v>
      </c>
      <c r="F73" s="36">
        <v>0</v>
      </c>
      <c r="G73" s="36">
        <v>0</v>
      </c>
      <c r="H73" s="191">
        <v>0</v>
      </c>
      <c r="I73" s="191">
        <v>0</v>
      </c>
    </row>
    <row r="74" spans="1:10" ht="45" x14ac:dyDescent="0.25">
      <c r="A74" s="8"/>
      <c r="B74" s="166" t="s">
        <v>40</v>
      </c>
      <c r="C74" s="6"/>
      <c r="D74" s="6"/>
      <c r="E74" s="36"/>
      <c r="F74" s="36"/>
      <c r="G74" s="36"/>
      <c r="H74" s="191"/>
      <c r="I74" s="191"/>
    </row>
    <row r="75" spans="1:10" x14ac:dyDescent="0.25">
      <c r="A75" s="268"/>
      <c r="B75" s="167" t="s">
        <v>1389</v>
      </c>
      <c r="C75" s="271" t="s">
        <v>41</v>
      </c>
      <c r="D75" s="271" t="s">
        <v>1131</v>
      </c>
      <c r="E75" s="36">
        <f>E76+E77</f>
        <v>145</v>
      </c>
      <c r="F75" s="36">
        <f>F76+F77</f>
        <v>155</v>
      </c>
      <c r="G75" s="36">
        <f>G76+G77</f>
        <v>139</v>
      </c>
      <c r="H75" s="191">
        <f>H76+H77</f>
        <v>143</v>
      </c>
      <c r="I75" s="191">
        <f>I76+I77</f>
        <v>143</v>
      </c>
    </row>
    <row r="76" spans="1:10" x14ac:dyDescent="0.25">
      <c r="A76" s="269"/>
      <c r="B76" s="168" t="s">
        <v>1390</v>
      </c>
      <c r="C76" s="272"/>
      <c r="D76" s="272"/>
      <c r="E76" s="11">
        <v>0</v>
      </c>
      <c r="F76" s="11">
        <v>0</v>
      </c>
      <c r="G76" s="36">
        <v>0</v>
      </c>
      <c r="H76" s="191">
        <v>0</v>
      </c>
      <c r="I76" s="191">
        <v>0</v>
      </c>
    </row>
    <row r="77" spans="1:10" x14ac:dyDescent="0.25">
      <c r="A77" s="270"/>
      <c r="B77" s="169" t="s">
        <v>1392</v>
      </c>
      <c r="C77" s="273"/>
      <c r="D77" s="273"/>
      <c r="E77" s="11">
        <v>145</v>
      </c>
      <c r="F77" s="11">
        <v>155</v>
      </c>
      <c r="G77" s="36">
        <v>139</v>
      </c>
      <c r="H77" s="191">
        <v>143</v>
      </c>
      <c r="I77" s="191">
        <v>143</v>
      </c>
    </row>
    <row r="78" spans="1:10" x14ac:dyDescent="0.25">
      <c r="A78" s="268"/>
      <c r="B78" s="167" t="s">
        <v>1391</v>
      </c>
      <c r="C78" s="271" t="s">
        <v>41</v>
      </c>
      <c r="D78" s="271" t="s">
        <v>1131</v>
      </c>
      <c r="E78" s="36">
        <f>E79+E80</f>
        <v>0</v>
      </c>
      <c r="F78" s="36">
        <f>F79+F80</f>
        <v>0</v>
      </c>
      <c r="G78" s="36">
        <f>G79+G80</f>
        <v>0</v>
      </c>
      <c r="H78" s="191">
        <f>H79+H80</f>
        <v>0</v>
      </c>
      <c r="I78" s="191">
        <f>I79+I80</f>
        <v>0</v>
      </c>
    </row>
    <row r="79" spans="1:10" x14ac:dyDescent="0.25">
      <c r="A79" s="269"/>
      <c r="B79" s="168" t="s">
        <v>1390</v>
      </c>
      <c r="C79" s="272"/>
      <c r="D79" s="272"/>
      <c r="E79" s="36">
        <v>0</v>
      </c>
      <c r="F79" s="36">
        <v>0</v>
      </c>
      <c r="G79" s="36">
        <v>0</v>
      </c>
      <c r="H79" s="191">
        <v>0</v>
      </c>
      <c r="I79" s="191">
        <v>0</v>
      </c>
    </row>
    <row r="80" spans="1:10" x14ac:dyDescent="0.25">
      <c r="A80" s="270"/>
      <c r="B80" s="169" t="s">
        <v>1392</v>
      </c>
      <c r="C80" s="273"/>
      <c r="D80" s="273"/>
      <c r="E80" s="36">
        <v>0</v>
      </c>
      <c r="F80" s="36">
        <v>0</v>
      </c>
      <c r="G80" s="36">
        <v>0</v>
      </c>
      <c r="H80" s="191">
        <v>0</v>
      </c>
      <c r="I80" s="191">
        <v>0</v>
      </c>
    </row>
    <row r="81" spans="1:10" ht="60" x14ac:dyDescent="0.25">
      <c r="A81" s="44" t="s">
        <v>43</v>
      </c>
      <c r="B81" s="45" t="s">
        <v>42</v>
      </c>
      <c r="C81" s="46"/>
      <c r="D81" s="44" t="s">
        <v>9</v>
      </c>
      <c r="E81" s="47">
        <f>((E82/E84)/12*1000)/((E83/E85)/12*1000)*100</f>
        <v>76.731142858085306</v>
      </c>
      <c r="F81" s="47">
        <f>((F82/F84)/12*1000)/((F83/F85)/12*1000)*100</f>
        <v>81.261004814045208</v>
      </c>
      <c r="G81" s="47">
        <f>((G82/G84)/12*1000)/((G83/G85)/12*1000)*100</f>
        <v>82.652850648149538</v>
      </c>
      <c r="H81" s="190">
        <f>((H82/H84)/12*1000)/((H83/H85)/12*1000)*100</f>
        <v>82.138817093210292</v>
      </c>
      <c r="I81" s="190">
        <f>((I82/I84)/12*1000)/((I83/I85)/12*1000)*100</f>
        <v>82.138817093210292</v>
      </c>
      <c r="J81" s="3" t="s">
        <v>52</v>
      </c>
    </row>
    <row r="82" spans="1:10" ht="60" x14ac:dyDescent="0.25">
      <c r="A82" s="8"/>
      <c r="B82" s="7" t="s">
        <v>44</v>
      </c>
      <c r="C82" s="6" t="s">
        <v>45</v>
      </c>
      <c r="D82" s="6" t="s">
        <v>1325</v>
      </c>
      <c r="E82" s="42">
        <v>73074</v>
      </c>
      <c r="F82" s="42">
        <v>83098</v>
      </c>
      <c r="G82" s="138">
        <f>68626.1+19263.6</f>
        <v>87889.700000000012</v>
      </c>
      <c r="H82" s="196">
        <f>62772.403+15956.8</f>
        <v>78729.202999999994</v>
      </c>
      <c r="I82" s="196">
        <f>62772.403+15956.8</f>
        <v>78729.202999999994</v>
      </c>
    </row>
    <row r="83" spans="1:10" ht="75" x14ac:dyDescent="0.25">
      <c r="A83" s="8"/>
      <c r="B83" s="7" t="s">
        <v>46</v>
      </c>
      <c r="C83" s="6" t="s">
        <v>47</v>
      </c>
      <c r="D83" s="6" t="s">
        <v>1325</v>
      </c>
      <c r="E83" s="42">
        <v>267495</v>
      </c>
      <c r="F83" s="42">
        <v>268259</v>
      </c>
      <c r="G83" s="138">
        <f>262342</f>
        <v>262342</v>
      </c>
      <c r="H83" s="196">
        <f>262175.1</f>
        <v>262175.09999999998</v>
      </c>
      <c r="I83" s="196">
        <f>262175.1</f>
        <v>262175.09999999998</v>
      </c>
    </row>
    <row r="84" spans="1:10" ht="60" x14ac:dyDescent="0.25">
      <c r="A84" s="8"/>
      <c r="B84" s="7" t="s">
        <v>48</v>
      </c>
      <c r="C84" s="6" t="s">
        <v>49</v>
      </c>
      <c r="D84" s="6" t="s">
        <v>1131</v>
      </c>
      <c r="E84" s="42">
        <v>136</v>
      </c>
      <c r="F84" s="42">
        <v>146</v>
      </c>
      <c r="G84" s="138">
        <f>117.3+34.7</f>
        <v>152</v>
      </c>
      <c r="H84" s="196">
        <v>136</v>
      </c>
      <c r="I84" s="196">
        <v>136</v>
      </c>
    </row>
    <row r="85" spans="1:10" ht="60" x14ac:dyDescent="0.25">
      <c r="A85" s="8"/>
      <c r="B85" s="7" t="s">
        <v>50</v>
      </c>
      <c r="C85" s="6" t="s">
        <v>51</v>
      </c>
      <c r="D85" s="6" t="s">
        <v>1131</v>
      </c>
      <c r="E85" s="42">
        <v>382</v>
      </c>
      <c r="F85" s="42">
        <v>383</v>
      </c>
      <c r="G85" s="138">
        <v>375</v>
      </c>
      <c r="H85" s="196">
        <v>372</v>
      </c>
      <c r="I85" s="196">
        <v>372</v>
      </c>
    </row>
    <row r="86" spans="1:10" ht="30" x14ac:dyDescent="0.25">
      <c r="A86" s="49" t="s">
        <v>54</v>
      </c>
      <c r="B86" s="50" t="s">
        <v>53</v>
      </c>
      <c r="C86" s="46"/>
      <c r="D86" s="44"/>
      <c r="E86" s="46"/>
      <c r="F86" s="46"/>
      <c r="G86" s="46"/>
      <c r="H86" s="189"/>
      <c r="I86" s="189"/>
    </row>
    <row r="87" spans="1:10" ht="30" x14ac:dyDescent="0.25">
      <c r="A87" s="95" t="s">
        <v>56</v>
      </c>
      <c r="B87" s="119" t="s">
        <v>55</v>
      </c>
      <c r="C87" s="95"/>
      <c r="D87" s="95"/>
      <c r="E87" s="94"/>
      <c r="F87" s="94"/>
      <c r="G87" s="94"/>
      <c r="H87" s="193"/>
      <c r="I87" s="193"/>
      <c r="J87" s="3" t="s">
        <v>34</v>
      </c>
    </row>
    <row r="88" spans="1:10" x14ac:dyDescent="0.25">
      <c r="A88" s="125"/>
      <c r="B88" s="45" t="s">
        <v>1389</v>
      </c>
      <c r="C88" s="274" t="s">
        <v>1414</v>
      </c>
      <c r="D88" s="274" t="s">
        <v>1322</v>
      </c>
      <c r="E88" s="94">
        <f t="shared" ref="E88:G89" si="30">(E95-E101)/E108</f>
        <v>13.243295019157088</v>
      </c>
      <c r="F88" s="94">
        <f t="shared" si="30"/>
        <v>14.285714285714286</v>
      </c>
      <c r="G88" s="94">
        <f t="shared" si="30"/>
        <v>11.462114125350794</v>
      </c>
      <c r="H88" s="193">
        <f t="shared" ref="H88:I88" si="31">(H95-H101)/H108</f>
        <v>11.97148288973384</v>
      </c>
      <c r="I88" s="193">
        <f t="shared" si="31"/>
        <v>11.97148288973384</v>
      </c>
      <c r="J88" s="3"/>
    </row>
    <row r="89" spans="1:10" x14ac:dyDescent="0.25">
      <c r="A89" s="125"/>
      <c r="B89" s="119" t="s">
        <v>1390</v>
      </c>
      <c r="C89" s="275"/>
      <c r="D89" s="275"/>
      <c r="E89" s="94" t="e">
        <f t="shared" si="30"/>
        <v>#DIV/0!</v>
      </c>
      <c r="F89" s="94" t="e">
        <f t="shared" si="30"/>
        <v>#DIV/0!</v>
      </c>
      <c r="G89" s="94" t="e">
        <f t="shared" si="30"/>
        <v>#DIV/0!</v>
      </c>
      <c r="H89" s="193" t="e">
        <f t="shared" ref="H89:I89" si="32">(H96-H102)/H109</f>
        <v>#DIV/0!</v>
      </c>
      <c r="I89" s="193" t="e">
        <f t="shared" si="32"/>
        <v>#DIV/0!</v>
      </c>
      <c r="J89" s="3"/>
    </row>
    <row r="90" spans="1:10" x14ac:dyDescent="0.25">
      <c r="A90" s="125"/>
      <c r="B90" s="119" t="s">
        <v>1392</v>
      </c>
      <c r="C90" s="275"/>
      <c r="D90" s="275"/>
      <c r="E90" s="94">
        <f t="shared" ref="E90" si="33">(E97-E103)/E110</f>
        <v>13.243295019157088</v>
      </c>
      <c r="F90" s="94">
        <f t="shared" ref="F90:G90" si="34">(F97-F103)/F110</f>
        <v>14.285714285714286</v>
      </c>
      <c r="G90" s="94">
        <f t="shared" si="34"/>
        <v>11.462114125350794</v>
      </c>
      <c r="H90" s="193">
        <f t="shared" ref="H90:I90" si="35">(H97-H103)/H110</f>
        <v>11.97148288973384</v>
      </c>
      <c r="I90" s="193">
        <f t="shared" si="35"/>
        <v>11.97148288973384</v>
      </c>
      <c r="J90" s="3"/>
    </row>
    <row r="91" spans="1:10" x14ac:dyDescent="0.25">
      <c r="A91" s="125"/>
      <c r="B91" s="45" t="s">
        <v>1391</v>
      </c>
      <c r="C91" s="275"/>
      <c r="D91" s="275"/>
      <c r="E91" s="94" t="e">
        <f t="shared" ref="E91" si="36">(E98-E104)/E111</f>
        <v>#DIV/0!</v>
      </c>
      <c r="F91" s="94" t="e">
        <f t="shared" ref="F91:G91" si="37">(F98-F104)/F111</f>
        <v>#DIV/0!</v>
      </c>
      <c r="G91" s="94" t="e">
        <f t="shared" si="37"/>
        <v>#DIV/0!</v>
      </c>
      <c r="H91" s="193" t="e">
        <f t="shared" ref="H91:I91" si="38">(H98-H104)/H111</f>
        <v>#DIV/0!</v>
      </c>
      <c r="I91" s="193" t="e">
        <f t="shared" si="38"/>
        <v>#DIV/0!</v>
      </c>
      <c r="J91" s="3"/>
    </row>
    <row r="92" spans="1:10" x14ac:dyDescent="0.25">
      <c r="A92" s="125"/>
      <c r="B92" s="119" t="s">
        <v>1390</v>
      </c>
      <c r="C92" s="275"/>
      <c r="D92" s="275"/>
      <c r="E92" s="94" t="e">
        <f t="shared" ref="E92" si="39">(E99-E105)/E112</f>
        <v>#DIV/0!</v>
      </c>
      <c r="F92" s="94" t="e">
        <f t="shared" ref="F92:G92" si="40">(F99-F105)/F112</f>
        <v>#DIV/0!</v>
      </c>
      <c r="G92" s="94" t="e">
        <f t="shared" si="40"/>
        <v>#DIV/0!</v>
      </c>
      <c r="H92" s="193" t="e">
        <f t="shared" ref="H92:I92" si="41">(H99-H105)/H112</f>
        <v>#DIV/0!</v>
      </c>
      <c r="I92" s="193" t="e">
        <f t="shared" si="41"/>
        <v>#DIV/0!</v>
      </c>
      <c r="J92" s="3"/>
    </row>
    <row r="93" spans="1:10" x14ac:dyDescent="0.25">
      <c r="A93" s="125"/>
      <c r="B93" s="119" t="s">
        <v>1392</v>
      </c>
      <c r="C93" s="276"/>
      <c r="D93" s="276"/>
      <c r="E93" s="94" t="e">
        <f t="shared" ref="E93" si="42">(E100-E106)/E113</f>
        <v>#DIV/0!</v>
      </c>
      <c r="F93" s="94" t="e">
        <f t="shared" ref="F93:G93" si="43">(F100-F106)/F113</f>
        <v>#DIV/0!</v>
      </c>
      <c r="G93" s="94" t="e">
        <f t="shared" si="43"/>
        <v>#DIV/0!</v>
      </c>
      <c r="H93" s="193" t="e">
        <f t="shared" ref="H93:I93" si="44">(H100-H106)/H113</f>
        <v>#DIV/0!</v>
      </c>
      <c r="I93" s="193" t="e">
        <f t="shared" si="44"/>
        <v>#DIV/0!</v>
      </c>
      <c r="J93" s="3"/>
    </row>
    <row r="94" spans="1:10" ht="60" x14ac:dyDescent="0.25">
      <c r="A94" s="126"/>
      <c r="B94" s="165" t="s">
        <v>57</v>
      </c>
      <c r="C94" s="90"/>
      <c r="D94" s="90"/>
      <c r="E94" s="80"/>
      <c r="F94" s="80"/>
      <c r="G94" s="80"/>
      <c r="H94" s="197"/>
      <c r="I94" s="197"/>
    </row>
    <row r="95" spans="1:10" x14ac:dyDescent="0.25">
      <c r="A95" s="268"/>
      <c r="B95" s="167" t="s">
        <v>1389</v>
      </c>
      <c r="C95" s="271" t="s">
        <v>58</v>
      </c>
      <c r="D95" s="271" t="s">
        <v>1322</v>
      </c>
      <c r="E95" s="80">
        <f>E96+E97</f>
        <v>13826</v>
      </c>
      <c r="F95" s="80">
        <f>F96+F97</f>
        <v>15700</v>
      </c>
      <c r="G95" s="80">
        <f>G96+G97</f>
        <v>12253</v>
      </c>
      <c r="H95" s="197">
        <f>H96+H97</f>
        <v>12594</v>
      </c>
      <c r="I95" s="197">
        <f>I96+I97</f>
        <v>12594</v>
      </c>
    </row>
    <row r="96" spans="1:10" x14ac:dyDescent="0.25">
      <c r="A96" s="269"/>
      <c r="B96" s="168" t="s">
        <v>1390</v>
      </c>
      <c r="C96" s="272"/>
      <c r="D96" s="272"/>
      <c r="E96" s="80">
        <v>0</v>
      </c>
      <c r="F96" s="80">
        <v>0</v>
      </c>
      <c r="G96" s="80">
        <v>0</v>
      </c>
      <c r="H96" s="197">
        <v>0</v>
      </c>
      <c r="I96" s="197">
        <v>0</v>
      </c>
    </row>
    <row r="97" spans="1:10" x14ac:dyDescent="0.25">
      <c r="A97" s="270"/>
      <c r="B97" s="169" t="s">
        <v>1392</v>
      </c>
      <c r="C97" s="273"/>
      <c r="D97" s="273"/>
      <c r="E97" s="80">
        <v>13826</v>
      </c>
      <c r="F97" s="80">
        <v>15700</v>
      </c>
      <c r="G97" s="80">
        <v>12253</v>
      </c>
      <c r="H97" s="197">
        <v>12594</v>
      </c>
      <c r="I97" s="197">
        <v>12594</v>
      </c>
    </row>
    <row r="98" spans="1:10" x14ac:dyDescent="0.25">
      <c r="A98" s="268"/>
      <c r="B98" s="167" t="s">
        <v>1391</v>
      </c>
      <c r="C98" s="271" t="s">
        <v>58</v>
      </c>
      <c r="D98" s="271" t="s">
        <v>1322</v>
      </c>
      <c r="E98" s="80">
        <f>E99+E100</f>
        <v>0</v>
      </c>
      <c r="F98" s="80">
        <f t="shared" ref="F98:G98" si="45">F99+F100</f>
        <v>0</v>
      </c>
      <c r="G98" s="80">
        <f t="shared" si="45"/>
        <v>0</v>
      </c>
      <c r="H98" s="197">
        <f t="shared" ref="H98:I98" si="46">H99+H100</f>
        <v>0</v>
      </c>
      <c r="I98" s="197">
        <f t="shared" si="46"/>
        <v>0</v>
      </c>
    </row>
    <row r="99" spans="1:10" x14ac:dyDescent="0.25">
      <c r="A99" s="269"/>
      <c r="B99" s="168" t="s">
        <v>1390</v>
      </c>
      <c r="C99" s="272"/>
      <c r="D99" s="272"/>
      <c r="E99" s="80">
        <v>0</v>
      </c>
      <c r="F99" s="80">
        <v>0</v>
      </c>
      <c r="G99" s="80">
        <v>0</v>
      </c>
      <c r="H99" s="197">
        <v>0</v>
      </c>
      <c r="I99" s="197">
        <v>0</v>
      </c>
    </row>
    <row r="100" spans="1:10" x14ac:dyDescent="0.25">
      <c r="A100" s="270"/>
      <c r="B100" s="169" t="s">
        <v>1392</v>
      </c>
      <c r="C100" s="273"/>
      <c r="D100" s="273"/>
      <c r="E100" s="80">
        <v>0</v>
      </c>
      <c r="F100" s="80">
        <v>0</v>
      </c>
      <c r="G100" s="80">
        <v>0</v>
      </c>
      <c r="H100" s="197">
        <v>0</v>
      </c>
      <c r="I100" s="197">
        <v>0</v>
      </c>
    </row>
    <row r="101" spans="1:10" x14ac:dyDescent="0.25">
      <c r="A101" s="268"/>
      <c r="B101" s="167" t="s">
        <v>1389</v>
      </c>
      <c r="C101" s="271" t="s">
        <v>59</v>
      </c>
      <c r="D101" s="271" t="s">
        <v>1322</v>
      </c>
      <c r="E101" s="80">
        <f>E102+E103</f>
        <v>0</v>
      </c>
      <c r="F101" s="80">
        <f t="shared" ref="F101:G101" si="47">F102+F103</f>
        <v>0</v>
      </c>
      <c r="G101" s="80">
        <f t="shared" si="47"/>
        <v>0</v>
      </c>
      <c r="H101" s="197">
        <f t="shared" ref="H101:I101" si="48">H102+H103</f>
        <v>0</v>
      </c>
      <c r="I101" s="197">
        <f t="shared" si="48"/>
        <v>0</v>
      </c>
    </row>
    <row r="102" spans="1:10" x14ac:dyDescent="0.25">
      <c r="A102" s="269"/>
      <c r="B102" s="168" t="s">
        <v>1390</v>
      </c>
      <c r="C102" s="272"/>
      <c r="D102" s="272"/>
      <c r="E102" s="80">
        <v>0</v>
      </c>
      <c r="F102" s="80">
        <v>0</v>
      </c>
      <c r="G102" s="80">
        <v>0</v>
      </c>
      <c r="H102" s="197">
        <v>0</v>
      </c>
      <c r="I102" s="197">
        <v>0</v>
      </c>
    </row>
    <row r="103" spans="1:10" x14ac:dyDescent="0.25">
      <c r="A103" s="270"/>
      <c r="B103" s="169" t="s">
        <v>1392</v>
      </c>
      <c r="C103" s="273"/>
      <c r="D103" s="273"/>
      <c r="E103" s="80"/>
      <c r="F103" s="80"/>
      <c r="G103" s="80"/>
      <c r="H103" s="197"/>
      <c r="I103" s="197"/>
    </row>
    <row r="104" spans="1:10" x14ac:dyDescent="0.25">
      <c r="A104" s="268"/>
      <c r="B104" s="167" t="s">
        <v>1391</v>
      </c>
      <c r="C104" s="271" t="s">
        <v>59</v>
      </c>
      <c r="D104" s="271" t="s">
        <v>1322</v>
      </c>
      <c r="E104" s="80">
        <f>E105+E106</f>
        <v>0</v>
      </c>
      <c r="F104" s="80">
        <f t="shared" ref="F104:G104" si="49">F105+F106</f>
        <v>0</v>
      </c>
      <c r="G104" s="80">
        <f t="shared" si="49"/>
        <v>0</v>
      </c>
      <c r="H104" s="197">
        <f t="shared" ref="H104:I104" si="50">H105+H106</f>
        <v>0</v>
      </c>
      <c r="I104" s="197">
        <f t="shared" si="50"/>
        <v>0</v>
      </c>
    </row>
    <row r="105" spans="1:10" x14ac:dyDescent="0.25">
      <c r="A105" s="269"/>
      <c r="B105" s="168" t="s">
        <v>1390</v>
      </c>
      <c r="C105" s="272"/>
      <c r="D105" s="272"/>
      <c r="E105" s="80">
        <v>0</v>
      </c>
      <c r="F105" s="80">
        <v>0</v>
      </c>
      <c r="G105" s="80">
        <v>0</v>
      </c>
      <c r="H105" s="197">
        <v>0</v>
      </c>
      <c r="I105" s="197">
        <v>0</v>
      </c>
    </row>
    <row r="106" spans="1:10" x14ac:dyDescent="0.25">
      <c r="A106" s="270"/>
      <c r="B106" s="169" t="s">
        <v>1392</v>
      </c>
      <c r="C106" s="273"/>
      <c r="D106" s="273"/>
      <c r="E106" s="80">
        <v>0</v>
      </c>
      <c r="F106" s="80">
        <v>0</v>
      </c>
      <c r="G106" s="80">
        <v>0</v>
      </c>
      <c r="H106" s="197">
        <v>0</v>
      </c>
      <c r="I106" s="197">
        <v>0</v>
      </c>
    </row>
    <row r="107" spans="1:10" ht="30" x14ac:dyDescent="0.25">
      <c r="A107" s="113"/>
      <c r="B107" s="164" t="s">
        <v>60</v>
      </c>
      <c r="C107" s="90"/>
      <c r="D107" s="90"/>
      <c r="E107" s="80"/>
      <c r="F107" s="80"/>
      <c r="G107" s="80"/>
      <c r="H107" s="197"/>
      <c r="I107" s="197"/>
      <c r="J107" s="37"/>
    </row>
    <row r="108" spans="1:10" x14ac:dyDescent="0.25">
      <c r="A108" s="268"/>
      <c r="B108" s="167" t="s">
        <v>1389</v>
      </c>
      <c r="C108" s="271" t="s">
        <v>61</v>
      </c>
      <c r="D108" s="271" t="s">
        <v>1131</v>
      </c>
      <c r="E108" s="80">
        <f>E109+E110</f>
        <v>1044</v>
      </c>
      <c r="F108" s="80">
        <f t="shared" ref="F108:G108" si="51">F109+F110</f>
        <v>1099</v>
      </c>
      <c r="G108" s="80">
        <f t="shared" si="51"/>
        <v>1069</v>
      </c>
      <c r="H108" s="197">
        <f t="shared" ref="H108:I108" si="52">H109+H110</f>
        <v>1052</v>
      </c>
      <c r="I108" s="197">
        <f t="shared" si="52"/>
        <v>1052</v>
      </c>
      <c r="J108" s="37"/>
    </row>
    <row r="109" spans="1:10" x14ac:dyDescent="0.25">
      <c r="A109" s="269"/>
      <c r="B109" s="168" t="s">
        <v>1390</v>
      </c>
      <c r="C109" s="272"/>
      <c r="D109" s="272"/>
      <c r="E109" s="36">
        <v>0</v>
      </c>
      <c r="F109" s="36">
        <v>0</v>
      </c>
      <c r="G109" s="36">
        <v>0</v>
      </c>
      <c r="H109" s="191">
        <v>0</v>
      </c>
      <c r="I109" s="191">
        <v>0</v>
      </c>
      <c r="J109" s="37"/>
    </row>
    <row r="110" spans="1:10" x14ac:dyDescent="0.25">
      <c r="A110" s="270"/>
      <c r="B110" s="169" t="s">
        <v>1392</v>
      </c>
      <c r="C110" s="273"/>
      <c r="D110" s="273"/>
      <c r="E110" s="36">
        <v>1044</v>
      </c>
      <c r="F110" s="36">
        <v>1099</v>
      </c>
      <c r="G110" s="36">
        <v>1069</v>
      </c>
      <c r="H110" s="191">
        <v>1052</v>
      </c>
      <c r="I110" s="191">
        <v>1052</v>
      </c>
      <c r="J110" s="37"/>
    </row>
    <row r="111" spans="1:10" x14ac:dyDescent="0.25">
      <c r="A111" s="268"/>
      <c r="B111" s="167" t="s">
        <v>1391</v>
      </c>
      <c r="C111" s="271" t="s">
        <v>61</v>
      </c>
      <c r="D111" s="271" t="s">
        <v>1131</v>
      </c>
      <c r="E111" s="80">
        <f>E112+E113</f>
        <v>0</v>
      </c>
      <c r="F111" s="36">
        <f>F112+F113</f>
        <v>0</v>
      </c>
      <c r="G111" s="80">
        <f t="shared" ref="G111:I111" si="53">G112+G113</f>
        <v>0</v>
      </c>
      <c r="H111" s="197">
        <f t="shared" ref="H111" si="54">H112+H113</f>
        <v>0</v>
      </c>
      <c r="I111" s="197">
        <f t="shared" si="53"/>
        <v>0</v>
      </c>
      <c r="J111" s="37"/>
    </row>
    <row r="112" spans="1:10" x14ac:dyDescent="0.25">
      <c r="A112" s="269"/>
      <c r="B112" s="168" t="s">
        <v>1390</v>
      </c>
      <c r="C112" s="272"/>
      <c r="D112" s="272"/>
      <c r="E112" s="80">
        <v>0</v>
      </c>
      <c r="F112" s="36">
        <v>0</v>
      </c>
      <c r="G112" s="80">
        <v>0</v>
      </c>
      <c r="H112" s="197">
        <v>0</v>
      </c>
      <c r="I112" s="197">
        <v>0</v>
      </c>
      <c r="J112" s="37"/>
    </row>
    <row r="113" spans="1:15" x14ac:dyDescent="0.25">
      <c r="A113" s="270"/>
      <c r="B113" s="169" t="s">
        <v>1392</v>
      </c>
      <c r="C113" s="273"/>
      <c r="D113" s="273"/>
      <c r="E113" s="80">
        <v>0</v>
      </c>
      <c r="F113" s="36">
        <v>0</v>
      </c>
      <c r="G113" s="80">
        <v>0</v>
      </c>
      <c r="H113" s="197">
        <v>0</v>
      </c>
      <c r="I113" s="197">
        <v>0</v>
      </c>
      <c r="J113" s="37"/>
    </row>
    <row r="114" spans="1:15" ht="45" x14ac:dyDescent="0.25">
      <c r="A114" s="44" t="s">
        <v>62</v>
      </c>
      <c r="B114" s="45" t="s">
        <v>72</v>
      </c>
      <c r="C114" s="46"/>
      <c r="D114" s="44"/>
      <c r="E114" s="46"/>
      <c r="F114" s="46"/>
      <c r="G114" s="46"/>
      <c r="H114" s="189"/>
      <c r="I114" s="189"/>
      <c r="J114" s="3" t="s">
        <v>71</v>
      </c>
    </row>
    <row r="115" spans="1:15" x14ac:dyDescent="0.25">
      <c r="A115" s="44"/>
      <c r="B115" s="45" t="s">
        <v>73</v>
      </c>
      <c r="C115" s="46"/>
      <c r="D115" s="44" t="s">
        <v>9</v>
      </c>
      <c r="E115" s="47">
        <f t="shared" ref="E115:E117" si="55">E124/E133*100</f>
        <v>76</v>
      </c>
      <c r="F115" s="47">
        <f t="shared" ref="F115:G115" si="56">F124/F133*100</f>
        <v>76</v>
      </c>
      <c r="G115" s="47">
        <f t="shared" si="56"/>
        <v>80</v>
      </c>
      <c r="H115" s="190">
        <f t="shared" ref="H115:I115" si="57">H124/H133*100</f>
        <v>73.333333333333329</v>
      </c>
      <c r="I115" s="190">
        <f t="shared" si="57"/>
        <v>73.333333333333329</v>
      </c>
      <c r="J115" s="3"/>
    </row>
    <row r="116" spans="1:15" x14ac:dyDescent="0.25">
      <c r="A116" s="44"/>
      <c r="B116" s="45" t="s">
        <v>1390</v>
      </c>
      <c r="C116" s="46"/>
      <c r="D116" s="44" t="s">
        <v>9</v>
      </c>
      <c r="E116" s="47" t="e">
        <f t="shared" si="55"/>
        <v>#DIV/0!</v>
      </c>
      <c r="F116" s="47" t="e">
        <f t="shared" ref="F116:G116" si="58">F125/F134*100</f>
        <v>#DIV/0!</v>
      </c>
      <c r="G116" s="47" t="e">
        <f t="shared" si="58"/>
        <v>#DIV/0!</v>
      </c>
      <c r="H116" s="190" t="e">
        <f t="shared" ref="H116:I116" si="59">H125/H134*100</f>
        <v>#DIV/0!</v>
      </c>
      <c r="I116" s="190" t="e">
        <f t="shared" si="59"/>
        <v>#DIV/0!</v>
      </c>
      <c r="J116" s="3"/>
    </row>
    <row r="117" spans="1:15" x14ac:dyDescent="0.25">
      <c r="A117" s="44"/>
      <c r="B117" s="45" t="s">
        <v>1392</v>
      </c>
      <c r="C117" s="46"/>
      <c r="D117" s="44" t="s">
        <v>9</v>
      </c>
      <c r="E117" s="47">
        <f t="shared" si="55"/>
        <v>76</v>
      </c>
      <c r="F117" s="47">
        <f t="shared" ref="F117:G117" si="60">F126/F135*100</f>
        <v>76</v>
      </c>
      <c r="G117" s="47">
        <f t="shared" si="60"/>
        <v>80</v>
      </c>
      <c r="H117" s="190">
        <f t="shared" ref="H117:I117" si="61">H126/H135*100</f>
        <v>73.333333333333329</v>
      </c>
      <c r="I117" s="190">
        <f t="shared" si="61"/>
        <v>73.333333333333329</v>
      </c>
      <c r="J117" s="3"/>
    </row>
    <row r="118" spans="1:15" x14ac:dyDescent="0.25">
      <c r="A118" s="44"/>
      <c r="B118" s="45" t="s">
        <v>74</v>
      </c>
      <c r="C118" s="46"/>
      <c r="D118" s="44" t="s">
        <v>9</v>
      </c>
      <c r="E118" s="47">
        <f t="shared" ref="E118:E120" si="62">E127/E133*100</f>
        <v>88</v>
      </c>
      <c r="F118" s="47">
        <f t="shared" ref="F118:G118" si="63">F127/F133*100</f>
        <v>88</v>
      </c>
      <c r="G118" s="47">
        <f t="shared" si="63"/>
        <v>93.333333333333329</v>
      </c>
      <c r="H118" s="190">
        <f t="shared" ref="H118:I118" si="64">H127/H133*100</f>
        <v>93.333333333333329</v>
      </c>
      <c r="I118" s="190">
        <f t="shared" si="64"/>
        <v>93.333333333333329</v>
      </c>
      <c r="J118" s="3"/>
    </row>
    <row r="119" spans="1:15" x14ac:dyDescent="0.25">
      <c r="A119" s="44"/>
      <c r="B119" s="45" t="s">
        <v>1390</v>
      </c>
      <c r="C119" s="46"/>
      <c r="D119" s="44" t="s">
        <v>9</v>
      </c>
      <c r="E119" s="47" t="e">
        <f t="shared" si="62"/>
        <v>#DIV/0!</v>
      </c>
      <c r="F119" s="47" t="e">
        <f t="shared" ref="F119:G119" si="65">F128/F134*100</f>
        <v>#DIV/0!</v>
      </c>
      <c r="G119" s="47" t="e">
        <f t="shared" si="65"/>
        <v>#DIV/0!</v>
      </c>
      <c r="H119" s="190" t="e">
        <f t="shared" ref="H119:I119" si="66">H128/H134*100</f>
        <v>#DIV/0!</v>
      </c>
      <c r="I119" s="190" t="e">
        <f t="shared" si="66"/>
        <v>#DIV/0!</v>
      </c>
      <c r="J119" s="3"/>
    </row>
    <row r="120" spans="1:15" x14ac:dyDescent="0.25">
      <c r="A120" s="44"/>
      <c r="B120" s="45" t="s">
        <v>1392</v>
      </c>
      <c r="C120" s="46"/>
      <c r="D120" s="44" t="s">
        <v>9</v>
      </c>
      <c r="E120" s="47">
        <f t="shared" si="62"/>
        <v>88</v>
      </c>
      <c r="F120" s="47">
        <f t="shared" ref="F120:G120" si="67">F129/F135*100</f>
        <v>88</v>
      </c>
      <c r="G120" s="47">
        <f t="shared" si="67"/>
        <v>93.333333333333329</v>
      </c>
      <c r="H120" s="190">
        <f t="shared" ref="H120:I120" si="68">H129/H135*100</f>
        <v>93.333333333333329</v>
      </c>
      <c r="I120" s="190">
        <f t="shared" si="68"/>
        <v>93.333333333333329</v>
      </c>
      <c r="J120" s="3"/>
    </row>
    <row r="121" spans="1:15" x14ac:dyDescent="0.25">
      <c r="A121" s="44"/>
      <c r="B121" s="45" t="s">
        <v>75</v>
      </c>
      <c r="C121" s="46"/>
      <c r="D121" s="44" t="s">
        <v>9</v>
      </c>
      <c r="E121" s="47">
        <f t="shared" ref="E121:E123" si="69">E130/E133*100</f>
        <v>84</v>
      </c>
      <c r="F121" s="47">
        <f t="shared" ref="F121:G121" si="70">F130/F133*100</f>
        <v>84</v>
      </c>
      <c r="G121" s="47">
        <f t="shared" si="70"/>
        <v>93.333333333333329</v>
      </c>
      <c r="H121" s="190">
        <f t="shared" ref="H121:I121" si="71">H130/H133*100</f>
        <v>93.333333333333329</v>
      </c>
      <c r="I121" s="190">
        <f t="shared" si="71"/>
        <v>93.333333333333329</v>
      </c>
      <c r="J121" s="3"/>
    </row>
    <row r="122" spans="1:15" x14ac:dyDescent="0.25">
      <c r="A122" s="44"/>
      <c r="B122" s="45" t="s">
        <v>1390</v>
      </c>
      <c r="C122" s="46"/>
      <c r="D122" s="44" t="s">
        <v>9</v>
      </c>
      <c r="E122" s="47" t="e">
        <f t="shared" si="69"/>
        <v>#DIV/0!</v>
      </c>
      <c r="F122" s="47" t="e">
        <f t="shared" ref="F122:G122" si="72">F131/F134*100</f>
        <v>#DIV/0!</v>
      </c>
      <c r="G122" s="47" t="e">
        <f t="shared" si="72"/>
        <v>#DIV/0!</v>
      </c>
      <c r="H122" s="190" t="e">
        <f t="shared" ref="H122:I122" si="73">H131/H134*100</f>
        <v>#DIV/0!</v>
      </c>
      <c r="I122" s="190" t="e">
        <f t="shared" si="73"/>
        <v>#DIV/0!</v>
      </c>
      <c r="J122" s="3"/>
    </row>
    <row r="123" spans="1:15" x14ac:dyDescent="0.25">
      <c r="A123" s="44"/>
      <c r="B123" s="45" t="s">
        <v>1392</v>
      </c>
      <c r="C123" s="46"/>
      <c r="D123" s="44" t="s">
        <v>9</v>
      </c>
      <c r="E123" s="47">
        <f t="shared" si="69"/>
        <v>84</v>
      </c>
      <c r="F123" s="47">
        <f t="shared" ref="F123:G123" si="74">F132/F135*100</f>
        <v>84</v>
      </c>
      <c r="G123" s="47">
        <f t="shared" si="74"/>
        <v>93.333333333333329</v>
      </c>
      <c r="H123" s="190">
        <f t="shared" ref="H123:I123" si="75">H132/H135*100</f>
        <v>93.333333333333329</v>
      </c>
      <c r="I123" s="190">
        <f t="shared" si="75"/>
        <v>93.333333333333329</v>
      </c>
      <c r="J123" s="3"/>
    </row>
    <row r="124" spans="1:15" ht="30" x14ac:dyDescent="0.25">
      <c r="A124" s="268"/>
      <c r="B124" s="167" t="s">
        <v>63</v>
      </c>
      <c r="C124" s="271" t="s">
        <v>64</v>
      </c>
      <c r="D124" s="271" t="s">
        <v>1323</v>
      </c>
      <c r="E124" s="11">
        <f>E125+E126</f>
        <v>19</v>
      </c>
      <c r="F124" s="11">
        <f>F125+F126</f>
        <v>19</v>
      </c>
      <c r="G124" s="11">
        <f>G125+G126</f>
        <v>12</v>
      </c>
      <c r="H124" s="198">
        <f>H125+H126</f>
        <v>11</v>
      </c>
      <c r="I124" s="198">
        <f>I125+I126</f>
        <v>11</v>
      </c>
      <c r="K124" s="251">
        <f>(E124+E127+E130)/(E133*3)*100</f>
        <v>82.666666666666671</v>
      </c>
      <c r="L124" s="251">
        <f t="shared" ref="L124:O124" si="76">(F124+F127+F130)/(F133*3)*100</f>
        <v>82.666666666666671</v>
      </c>
      <c r="M124" s="251">
        <f t="shared" si="76"/>
        <v>88.888888888888886</v>
      </c>
      <c r="N124" s="251">
        <f t="shared" si="76"/>
        <v>86.666666666666671</v>
      </c>
      <c r="O124" s="251">
        <f t="shared" si="76"/>
        <v>86.666666666666671</v>
      </c>
    </row>
    <row r="125" spans="1:15" x14ac:dyDescent="0.25">
      <c r="A125" s="269"/>
      <c r="B125" s="168" t="s">
        <v>1390</v>
      </c>
      <c r="C125" s="272"/>
      <c r="D125" s="272"/>
      <c r="E125" s="138">
        <v>0</v>
      </c>
      <c r="F125" s="138">
        <v>0</v>
      </c>
      <c r="G125" s="138">
        <v>0</v>
      </c>
      <c r="H125" s="196">
        <v>0</v>
      </c>
      <c r="I125" s="196">
        <v>0</v>
      </c>
    </row>
    <row r="126" spans="1:15" x14ac:dyDescent="0.25">
      <c r="A126" s="270"/>
      <c r="B126" s="169" t="s">
        <v>1392</v>
      </c>
      <c r="C126" s="273"/>
      <c r="D126" s="273"/>
      <c r="E126" s="11">
        <v>19</v>
      </c>
      <c r="F126" s="11">
        <v>19</v>
      </c>
      <c r="G126" s="11">
        <v>12</v>
      </c>
      <c r="H126" s="198">
        <v>11</v>
      </c>
      <c r="I126" s="198">
        <v>11</v>
      </c>
    </row>
    <row r="127" spans="1:15" ht="45" x14ac:dyDescent="0.25">
      <c r="A127" s="268"/>
      <c r="B127" s="167" t="s">
        <v>65</v>
      </c>
      <c r="C127" s="271" t="s">
        <v>66</v>
      </c>
      <c r="D127" s="271" t="s">
        <v>1323</v>
      </c>
      <c r="E127" s="11">
        <f>E128+E129</f>
        <v>22</v>
      </c>
      <c r="F127" s="11">
        <f>F128+F129</f>
        <v>22</v>
      </c>
      <c r="G127" s="11">
        <f>G128+G129</f>
        <v>14</v>
      </c>
      <c r="H127" s="198">
        <f>H128+H129</f>
        <v>14</v>
      </c>
      <c r="I127" s="198">
        <f>I128+I129</f>
        <v>14</v>
      </c>
    </row>
    <row r="128" spans="1:15" x14ac:dyDescent="0.25">
      <c r="A128" s="269"/>
      <c r="B128" s="168" t="s">
        <v>1390</v>
      </c>
      <c r="C128" s="272"/>
      <c r="D128" s="272"/>
      <c r="E128" s="138">
        <v>0</v>
      </c>
      <c r="F128" s="138">
        <v>0</v>
      </c>
      <c r="G128" s="138">
        <v>0</v>
      </c>
      <c r="H128" s="196">
        <v>0</v>
      </c>
      <c r="I128" s="196">
        <v>0</v>
      </c>
    </row>
    <row r="129" spans="1:10" x14ac:dyDescent="0.25">
      <c r="A129" s="270"/>
      <c r="B129" s="169" t="s">
        <v>1392</v>
      </c>
      <c r="C129" s="273"/>
      <c r="D129" s="273"/>
      <c r="E129" s="11">
        <v>22</v>
      </c>
      <c r="F129" s="11">
        <v>22</v>
      </c>
      <c r="G129" s="11">
        <v>14</v>
      </c>
      <c r="H129" s="198">
        <v>14</v>
      </c>
      <c r="I129" s="198">
        <v>14</v>
      </c>
    </row>
    <row r="130" spans="1:10" ht="30" x14ac:dyDescent="0.25">
      <c r="A130" s="268"/>
      <c r="B130" s="167" t="s">
        <v>67</v>
      </c>
      <c r="C130" s="271" t="s">
        <v>68</v>
      </c>
      <c r="D130" s="271" t="s">
        <v>1323</v>
      </c>
      <c r="E130" s="11">
        <f>E131+E132</f>
        <v>21</v>
      </c>
      <c r="F130" s="11">
        <f>F131+F132</f>
        <v>21</v>
      </c>
      <c r="G130" s="11">
        <f>G131+G132</f>
        <v>14</v>
      </c>
      <c r="H130" s="198">
        <f>H131+H132</f>
        <v>14</v>
      </c>
      <c r="I130" s="198">
        <f>I131+I132</f>
        <v>14</v>
      </c>
    </row>
    <row r="131" spans="1:10" x14ac:dyDescent="0.25">
      <c r="A131" s="269"/>
      <c r="B131" s="168" t="s">
        <v>1390</v>
      </c>
      <c r="C131" s="272"/>
      <c r="D131" s="272"/>
      <c r="E131" s="138">
        <v>0</v>
      </c>
      <c r="F131" s="138">
        <v>0</v>
      </c>
      <c r="G131" s="138">
        <v>0</v>
      </c>
      <c r="H131" s="196">
        <v>0</v>
      </c>
      <c r="I131" s="196">
        <v>0</v>
      </c>
    </row>
    <row r="132" spans="1:10" x14ac:dyDescent="0.25">
      <c r="A132" s="270"/>
      <c r="B132" s="169" t="s">
        <v>1392</v>
      </c>
      <c r="C132" s="273"/>
      <c r="D132" s="273"/>
      <c r="E132" s="11">
        <v>21</v>
      </c>
      <c r="F132" s="11">
        <v>21</v>
      </c>
      <c r="G132" s="11">
        <v>14</v>
      </c>
      <c r="H132" s="198">
        <v>14</v>
      </c>
      <c r="I132" s="198">
        <v>14</v>
      </c>
    </row>
    <row r="133" spans="1:10" ht="30" x14ac:dyDescent="0.25">
      <c r="A133" s="268"/>
      <c r="B133" s="167" t="s">
        <v>69</v>
      </c>
      <c r="C133" s="271" t="s">
        <v>70</v>
      </c>
      <c r="D133" s="271" t="s">
        <v>1323</v>
      </c>
      <c r="E133" s="11">
        <f>E134+E135</f>
        <v>25</v>
      </c>
      <c r="F133" s="11">
        <f>F134+F135</f>
        <v>25</v>
      </c>
      <c r="G133" s="11">
        <f>G134+G135</f>
        <v>15</v>
      </c>
      <c r="H133" s="198">
        <f>H134+H135</f>
        <v>15</v>
      </c>
      <c r="I133" s="198">
        <f>I134+I135</f>
        <v>15</v>
      </c>
    </row>
    <row r="134" spans="1:10" x14ac:dyDescent="0.25">
      <c r="A134" s="269"/>
      <c r="B134" s="168" t="s">
        <v>1390</v>
      </c>
      <c r="C134" s="272"/>
      <c r="D134" s="272"/>
      <c r="E134" s="138">
        <v>0</v>
      </c>
      <c r="F134" s="138">
        <v>0</v>
      </c>
      <c r="G134" s="138">
        <v>0</v>
      </c>
      <c r="H134" s="196">
        <v>0</v>
      </c>
      <c r="I134" s="196">
        <v>0</v>
      </c>
    </row>
    <row r="135" spans="1:10" x14ac:dyDescent="0.25">
      <c r="A135" s="270"/>
      <c r="B135" s="169" t="s">
        <v>1392</v>
      </c>
      <c r="C135" s="273"/>
      <c r="D135" s="273"/>
      <c r="E135" s="11">
        <v>25</v>
      </c>
      <c r="F135" s="11">
        <v>25</v>
      </c>
      <c r="G135" s="11">
        <v>15</v>
      </c>
      <c r="H135" s="198">
        <v>15</v>
      </c>
      <c r="I135" s="198">
        <v>15</v>
      </c>
    </row>
    <row r="136" spans="1:10" ht="30" x14ac:dyDescent="0.25">
      <c r="A136" s="95" t="s">
        <v>77</v>
      </c>
      <c r="B136" s="119" t="s">
        <v>76</v>
      </c>
      <c r="C136" s="95" t="s">
        <v>1414</v>
      </c>
      <c r="D136" s="95" t="s">
        <v>9</v>
      </c>
      <c r="E136" s="94">
        <f>E137/E138*100</f>
        <v>28.000000000000004</v>
      </c>
      <c r="F136" s="94">
        <f>F137/F138*100</f>
        <v>44</v>
      </c>
      <c r="G136" s="94">
        <f>G137/G138*100</f>
        <v>33.333333333333329</v>
      </c>
      <c r="H136" s="193">
        <f>H137/H138*100</f>
        <v>33.333333333333329</v>
      </c>
      <c r="I136" s="193">
        <f>I137/I138*100</f>
        <v>33.333333333333329</v>
      </c>
      <c r="J136" s="3" t="s">
        <v>34</v>
      </c>
    </row>
    <row r="137" spans="1:10" ht="30" x14ac:dyDescent="0.25">
      <c r="A137" s="113"/>
      <c r="B137" s="120" t="s">
        <v>78</v>
      </c>
      <c r="C137" s="90" t="s">
        <v>79</v>
      </c>
      <c r="D137" s="90" t="s">
        <v>1323</v>
      </c>
      <c r="E137" s="41">
        <v>7</v>
      </c>
      <c r="F137" s="41">
        <v>11</v>
      </c>
      <c r="G137" s="41">
        <v>5</v>
      </c>
      <c r="H137" s="199">
        <v>5</v>
      </c>
      <c r="I137" s="199">
        <v>5</v>
      </c>
    </row>
    <row r="138" spans="1:10" ht="30" x14ac:dyDescent="0.25">
      <c r="A138" s="113"/>
      <c r="B138" s="120" t="s">
        <v>69</v>
      </c>
      <c r="C138" s="90" t="s">
        <v>70</v>
      </c>
      <c r="D138" s="90" t="s">
        <v>1323</v>
      </c>
      <c r="E138" s="41">
        <v>25</v>
      </c>
      <c r="F138" s="41">
        <v>25</v>
      </c>
      <c r="G138" s="41">
        <v>15</v>
      </c>
      <c r="H138" s="199">
        <v>15</v>
      </c>
      <c r="I138" s="199">
        <v>15</v>
      </c>
    </row>
    <row r="139" spans="1:10" ht="30" x14ac:dyDescent="0.25">
      <c r="A139" s="95" t="s">
        <v>81</v>
      </c>
      <c r="B139" s="119" t="s">
        <v>80</v>
      </c>
      <c r="C139" s="95" t="s">
        <v>1414</v>
      </c>
      <c r="D139" s="95" t="s">
        <v>9</v>
      </c>
      <c r="E139" s="94">
        <f>E140/E141*100</f>
        <v>0</v>
      </c>
      <c r="F139" s="94">
        <f>F140/F141*100</f>
        <v>4</v>
      </c>
      <c r="G139" s="94">
        <f>G140/G141*100</f>
        <v>6.666666666666667</v>
      </c>
      <c r="H139" s="193">
        <f>H140/H141*100</f>
        <v>6.666666666666667</v>
      </c>
      <c r="I139" s="193">
        <f>I140/I141*100</f>
        <v>6.666666666666667</v>
      </c>
      <c r="J139" s="3" t="s">
        <v>34</v>
      </c>
    </row>
    <row r="140" spans="1:10" ht="30" x14ac:dyDescent="0.25">
      <c r="A140" s="113"/>
      <c r="B140" s="120" t="s">
        <v>82</v>
      </c>
      <c r="C140" s="90" t="s">
        <v>83</v>
      </c>
      <c r="D140" s="90" t="s">
        <v>1323</v>
      </c>
      <c r="E140" s="41">
        <v>0</v>
      </c>
      <c r="F140" s="41">
        <v>1</v>
      </c>
      <c r="G140" s="41">
        <v>1</v>
      </c>
      <c r="H140" s="199">
        <v>1</v>
      </c>
      <c r="I140" s="199">
        <v>1</v>
      </c>
    </row>
    <row r="141" spans="1:10" ht="30" x14ac:dyDescent="0.25">
      <c r="A141" s="113"/>
      <c r="B141" s="120" t="s">
        <v>84</v>
      </c>
      <c r="C141" s="90" t="s">
        <v>70</v>
      </c>
      <c r="D141" s="90" t="s">
        <v>1323</v>
      </c>
      <c r="E141" s="41">
        <v>25</v>
      </c>
      <c r="F141" s="41">
        <v>25</v>
      </c>
      <c r="G141" s="41">
        <v>15</v>
      </c>
      <c r="H141" s="199">
        <v>15</v>
      </c>
      <c r="I141" s="199">
        <v>15</v>
      </c>
    </row>
    <row r="142" spans="1:10" ht="30" x14ac:dyDescent="0.25">
      <c r="A142" s="44" t="s">
        <v>86</v>
      </c>
      <c r="B142" s="45" t="s">
        <v>85</v>
      </c>
      <c r="C142" s="46"/>
      <c r="D142" s="44"/>
      <c r="E142" s="47"/>
      <c r="F142" s="47"/>
      <c r="G142" s="47"/>
      <c r="H142" s="190"/>
      <c r="I142" s="190"/>
      <c r="J142" s="3" t="s">
        <v>34</v>
      </c>
    </row>
    <row r="143" spans="1:10" x14ac:dyDescent="0.25">
      <c r="A143" s="44"/>
      <c r="B143" s="45" t="s">
        <v>1389</v>
      </c>
      <c r="C143" s="46"/>
      <c r="D143" s="44" t="s">
        <v>1323</v>
      </c>
      <c r="E143" s="47">
        <f>E150/E157*100</f>
        <v>0.23501762632197415</v>
      </c>
      <c r="F143" s="47">
        <f>F150/F157*100</f>
        <v>0</v>
      </c>
      <c r="G143" s="47">
        <f>G150/G157*100</f>
        <v>0</v>
      </c>
      <c r="H143" s="190">
        <f>H150/H157*100</f>
        <v>0</v>
      </c>
      <c r="I143" s="190">
        <f>I150/I157*100</f>
        <v>0</v>
      </c>
      <c r="J143" s="3"/>
    </row>
    <row r="144" spans="1:10" x14ac:dyDescent="0.25">
      <c r="A144" s="44"/>
      <c r="B144" s="45" t="s">
        <v>1390</v>
      </c>
      <c r="C144" s="46"/>
      <c r="D144" s="44" t="s">
        <v>1323</v>
      </c>
      <c r="E144" s="47" t="e">
        <f t="shared" ref="E144:F144" si="77">E151/E158*100</f>
        <v>#DIV/0!</v>
      </c>
      <c r="F144" s="47" t="e">
        <f t="shared" si="77"/>
        <v>#DIV/0!</v>
      </c>
      <c r="G144" s="47" t="e">
        <f t="shared" ref="G144:I144" si="78">G151/G158*100</f>
        <v>#DIV/0!</v>
      </c>
      <c r="H144" s="190" t="e">
        <f t="shared" ref="H144" si="79">H151/H158*100</f>
        <v>#DIV/0!</v>
      </c>
      <c r="I144" s="190" t="e">
        <f t="shared" si="78"/>
        <v>#DIV/0!</v>
      </c>
      <c r="J144" s="3"/>
    </row>
    <row r="145" spans="1:10" x14ac:dyDescent="0.25">
      <c r="A145" s="44"/>
      <c r="B145" s="45" t="s">
        <v>1392</v>
      </c>
      <c r="C145" s="46"/>
      <c r="D145" s="44" t="s">
        <v>1323</v>
      </c>
      <c r="E145" s="47">
        <f t="shared" ref="E145:F145" si="80">E152/E159*100</f>
        <v>0.23501762632197415</v>
      </c>
      <c r="F145" s="47">
        <f t="shared" si="80"/>
        <v>0</v>
      </c>
      <c r="G145" s="47">
        <f t="shared" ref="G145:I145" si="81">G152/G159*100</f>
        <v>0</v>
      </c>
      <c r="H145" s="190">
        <f t="shared" ref="H145" si="82">H152/H159*100</f>
        <v>0</v>
      </c>
      <c r="I145" s="190">
        <f t="shared" si="81"/>
        <v>0</v>
      </c>
      <c r="J145" s="3"/>
    </row>
    <row r="146" spans="1:10" x14ac:dyDescent="0.25">
      <c r="A146" s="44"/>
      <c r="B146" s="45" t="s">
        <v>1391</v>
      </c>
      <c r="C146" s="46"/>
      <c r="D146" s="44" t="s">
        <v>1323</v>
      </c>
      <c r="E146" s="47" t="e">
        <f>E153/E160*100</f>
        <v>#DIV/0!</v>
      </c>
      <c r="F146" s="47" t="e">
        <f>F153/F160*100</f>
        <v>#DIV/0!</v>
      </c>
      <c r="G146" s="47" t="e">
        <f>G153/G160*100</f>
        <v>#DIV/0!</v>
      </c>
      <c r="H146" s="190" t="e">
        <f>H153/H160*100</f>
        <v>#DIV/0!</v>
      </c>
      <c r="I146" s="190" t="e">
        <f>I153/I160*100</f>
        <v>#DIV/0!</v>
      </c>
      <c r="J146" s="3"/>
    </row>
    <row r="147" spans="1:10" x14ac:dyDescent="0.25">
      <c r="A147" s="44"/>
      <c r="B147" s="45" t="s">
        <v>1390</v>
      </c>
      <c r="C147" s="46"/>
      <c r="D147" s="44" t="s">
        <v>1323</v>
      </c>
      <c r="E147" s="47" t="e">
        <f t="shared" ref="E147:F147" si="83">E154/E161*100</f>
        <v>#DIV/0!</v>
      </c>
      <c r="F147" s="47" t="e">
        <f t="shared" si="83"/>
        <v>#DIV/0!</v>
      </c>
      <c r="G147" s="47" t="e">
        <f t="shared" ref="G147:I147" si="84">G154/G161*100</f>
        <v>#DIV/0!</v>
      </c>
      <c r="H147" s="190" t="e">
        <f t="shared" ref="H147" si="85">H154/H161*100</f>
        <v>#DIV/0!</v>
      </c>
      <c r="I147" s="190" t="e">
        <f t="shared" si="84"/>
        <v>#DIV/0!</v>
      </c>
      <c r="J147" s="3"/>
    </row>
    <row r="148" spans="1:10" x14ac:dyDescent="0.25">
      <c r="A148" s="44"/>
      <c r="B148" s="45" t="s">
        <v>1392</v>
      </c>
      <c r="C148" s="46"/>
      <c r="D148" s="44" t="s">
        <v>1323</v>
      </c>
      <c r="E148" s="47" t="e">
        <f t="shared" ref="E148:F148" si="86">E155/E162*100</f>
        <v>#DIV/0!</v>
      </c>
      <c r="F148" s="47" t="e">
        <f t="shared" si="86"/>
        <v>#DIV/0!</v>
      </c>
      <c r="G148" s="47" t="e">
        <f t="shared" ref="G148:I148" si="87">G155/G162*100</f>
        <v>#DIV/0!</v>
      </c>
      <c r="H148" s="190" t="e">
        <f t="shared" ref="H148" si="88">H155/H162*100</f>
        <v>#DIV/0!</v>
      </c>
      <c r="I148" s="190" t="e">
        <f t="shared" si="87"/>
        <v>#DIV/0!</v>
      </c>
      <c r="J148" s="3"/>
    </row>
    <row r="149" spans="1:10" ht="45" x14ac:dyDescent="0.25">
      <c r="A149" s="8"/>
      <c r="B149" s="166" t="s">
        <v>87</v>
      </c>
      <c r="C149" s="6"/>
      <c r="D149" s="6"/>
      <c r="E149" s="11"/>
      <c r="F149" s="11"/>
      <c r="G149" s="11"/>
      <c r="H149" s="198"/>
      <c r="I149" s="198"/>
    </row>
    <row r="150" spans="1:10" x14ac:dyDescent="0.25">
      <c r="A150" s="268"/>
      <c r="B150" s="167" t="s">
        <v>1389</v>
      </c>
      <c r="C150" s="271" t="s">
        <v>88</v>
      </c>
      <c r="D150" s="271" t="s">
        <v>1323</v>
      </c>
      <c r="E150" s="11">
        <f>E151+E152</f>
        <v>2</v>
      </c>
      <c r="F150" s="11">
        <f>F151+F152</f>
        <v>0</v>
      </c>
      <c r="G150" s="11">
        <f>G151+G152</f>
        <v>0</v>
      </c>
      <c r="H150" s="198">
        <f>H151+H152</f>
        <v>0</v>
      </c>
      <c r="I150" s="198">
        <f>I151+I152</f>
        <v>0</v>
      </c>
    </row>
    <row r="151" spans="1:10" x14ac:dyDescent="0.25">
      <c r="A151" s="269"/>
      <c r="B151" s="168" t="s">
        <v>1390</v>
      </c>
      <c r="C151" s="272"/>
      <c r="D151" s="272" t="s">
        <v>1323</v>
      </c>
      <c r="E151" s="11">
        <v>0</v>
      </c>
      <c r="F151" s="11">
        <v>0</v>
      </c>
      <c r="G151" s="138">
        <v>0</v>
      </c>
      <c r="H151" s="196">
        <v>0</v>
      </c>
      <c r="I151" s="196">
        <v>0</v>
      </c>
    </row>
    <row r="152" spans="1:10" x14ac:dyDescent="0.25">
      <c r="A152" s="270"/>
      <c r="B152" s="169" t="s">
        <v>1392</v>
      </c>
      <c r="C152" s="273"/>
      <c r="D152" s="273" t="s">
        <v>1323</v>
      </c>
      <c r="E152" s="11">
        <v>2</v>
      </c>
      <c r="F152" s="11">
        <v>0</v>
      </c>
      <c r="G152" s="11">
        <v>0</v>
      </c>
      <c r="H152" s="198">
        <v>0</v>
      </c>
      <c r="I152" s="198">
        <v>0</v>
      </c>
    </row>
    <row r="153" spans="1:10" x14ac:dyDescent="0.25">
      <c r="A153" s="268"/>
      <c r="B153" s="167" t="s">
        <v>1391</v>
      </c>
      <c r="C153" s="271" t="s">
        <v>88</v>
      </c>
      <c r="D153" s="271" t="s">
        <v>1323</v>
      </c>
      <c r="E153" s="11">
        <f>E154+E155</f>
        <v>0</v>
      </c>
      <c r="F153" s="11">
        <f>F154+F155</f>
        <v>0</v>
      </c>
      <c r="G153" s="11">
        <f>G154+G155</f>
        <v>0</v>
      </c>
      <c r="H153" s="198">
        <f>H154+H155</f>
        <v>0</v>
      </c>
      <c r="I153" s="198">
        <f>I154+I155</f>
        <v>0</v>
      </c>
    </row>
    <row r="154" spans="1:10" x14ac:dyDescent="0.25">
      <c r="A154" s="269"/>
      <c r="B154" s="168" t="s">
        <v>1390</v>
      </c>
      <c r="C154" s="272"/>
      <c r="D154" s="272" t="s">
        <v>1323</v>
      </c>
      <c r="E154" s="11">
        <v>0</v>
      </c>
      <c r="F154" s="11">
        <v>0</v>
      </c>
      <c r="G154" s="11">
        <v>0</v>
      </c>
      <c r="H154" s="198">
        <v>0</v>
      </c>
      <c r="I154" s="198">
        <v>0</v>
      </c>
    </row>
    <row r="155" spans="1:10" x14ac:dyDescent="0.25">
      <c r="A155" s="270"/>
      <c r="B155" s="169" t="s">
        <v>1392</v>
      </c>
      <c r="C155" s="273"/>
      <c r="D155" s="273" t="s">
        <v>1323</v>
      </c>
      <c r="E155" s="11">
        <v>0</v>
      </c>
      <c r="F155" s="11">
        <v>0</v>
      </c>
      <c r="G155" s="11">
        <v>0</v>
      </c>
      <c r="H155" s="198">
        <v>0</v>
      </c>
      <c r="I155" s="198">
        <v>0</v>
      </c>
    </row>
    <row r="156" spans="1:10" ht="30" x14ac:dyDescent="0.25">
      <c r="A156" s="8"/>
      <c r="B156" s="166" t="s">
        <v>89</v>
      </c>
      <c r="C156" s="6"/>
      <c r="D156" s="6"/>
      <c r="E156" s="36"/>
      <c r="F156" s="36"/>
      <c r="G156" s="36"/>
      <c r="H156" s="191"/>
      <c r="I156" s="191"/>
      <c r="J156" s="37"/>
    </row>
    <row r="157" spans="1:10" x14ac:dyDescent="0.25">
      <c r="A157" s="268"/>
      <c r="B157" s="167" t="s">
        <v>1389</v>
      </c>
      <c r="C157" s="271" t="s">
        <v>90</v>
      </c>
      <c r="D157" s="271" t="s">
        <v>1131</v>
      </c>
      <c r="E157" s="36">
        <f>E158+E159</f>
        <v>851</v>
      </c>
      <c r="F157" s="36">
        <f>F158+F159</f>
        <v>856</v>
      </c>
      <c r="G157" s="36">
        <f>G158+G159</f>
        <v>834</v>
      </c>
      <c r="H157" s="191">
        <f>H158+H159</f>
        <v>824</v>
      </c>
      <c r="I157" s="191">
        <f>I158+I159</f>
        <v>824</v>
      </c>
      <c r="J157" s="37"/>
    </row>
    <row r="158" spans="1:10" x14ac:dyDescent="0.25">
      <c r="A158" s="269"/>
      <c r="B158" s="168" t="s">
        <v>1390</v>
      </c>
      <c r="C158" s="272"/>
      <c r="D158" s="272"/>
      <c r="E158" s="11">
        <v>0</v>
      </c>
      <c r="F158" s="36">
        <v>0</v>
      </c>
      <c r="G158" s="36">
        <v>0</v>
      </c>
      <c r="H158" s="191">
        <v>0</v>
      </c>
      <c r="I158" s="191">
        <v>0</v>
      </c>
      <c r="J158" s="37"/>
    </row>
    <row r="159" spans="1:10" x14ac:dyDescent="0.25">
      <c r="A159" s="270"/>
      <c r="B159" s="169" t="s">
        <v>1392</v>
      </c>
      <c r="C159" s="273"/>
      <c r="D159" s="273"/>
      <c r="E159" s="36">
        <v>851</v>
      </c>
      <c r="F159" s="36">
        <v>856</v>
      </c>
      <c r="G159" s="36">
        <v>834</v>
      </c>
      <c r="H159" s="191">
        <v>824</v>
      </c>
      <c r="I159" s="191">
        <v>824</v>
      </c>
      <c r="J159" s="37"/>
    </row>
    <row r="160" spans="1:10" x14ac:dyDescent="0.25">
      <c r="A160" s="268"/>
      <c r="B160" s="167" t="s">
        <v>1391</v>
      </c>
      <c r="C160" s="271" t="s">
        <v>90</v>
      </c>
      <c r="D160" s="271" t="s">
        <v>1131</v>
      </c>
      <c r="E160" s="36">
        <f>E161+E162</f>
        <v>0</v>
      </c>
      <c r="F160" s="36">
        <f>F161+F162</f>
        <v>0</v>
      </c>
      <c r="G160" s="36">
        <f>G161+G162</f>
        <v>0</v>
      </c>
      <c r="H160" s="191">
        <f>H161+H162</f>
        <v>0</v>
      </c>
      <c r="I160" s="191">
        <f>I161+I162</f>
        <v>0</v>
      </c>
      <c r="J160" s="37"/>
    </row>
    <row r="161" spans="1:10" x14ac:dyDescent="0.25">
      <c r="A161" s="269"/>
      <c r="B161" s="168" t="s">
        <v>1390</v>
      </c>
      <c r="C161" s="272"/>
      <c r="D161" s="272"/>
      <c r="E161" s="36">
        <v>0</v>
      </c>
      <c r="F161" s="36">
        <v>0</v>
      </c>
      <c r="G161" s="36">
        <v>0</v>
      </c>
      <c r="H161" s="191">
        <v>0</v>
      </c>
      <c r="I161" s="191">
        <v>0</v>
      </c>
    </row>
    <row r="162" spans="1:10" ht="15" customHeight="1" x14ac:dyDescent="0.25">
      <c r="A162" s="270"/>
      <c r="B162" s="169" t="s">
        <v>1392</v>
      </c>
      <c r="C162" s="273"/>
      <c r="D162" s="273"/>
      <c r="E162" s="36">
        <v>0</v>
      </c>
      <c r="F162" s="36">
        <v>0</v>
      </c>
      <c r="G162" s="36">
        <v>0</v>
      </c>
      <c r="H162" s="191">
        <v>0</v>
      </c>
      <c r="I162" s="191">
        <v>0</v>
      </c>
    </row>
    <row r="163" spans="1:10" ht="30" x14ac:dyDescent="0.25">
      <c r="A163" s="49" t="s">
        <v>92</v>
      </c>
      <c r="B163" s="50" t="s">
        <v>91</v>
      </c>
      <c r="C163" s="46"/>
      <c r="D163" s="46"/>
      <c r="E163" s="46"/>
      <c r="F163" s="46"/>
      <c r="G163" s="46"/>
      <c r="H163" s="189"/>
      <c r="I163" s="189"/>
    </row>
    <row r="164" spans="1:10" ht="45" customHeight="1" x14ac:dyDescent="0.25">
      <c r="A164" s="95" t="s">
        <v>94</v>
      </c>
      <c r="B164" s="119" t="s">
        <v>93</v>
      </c>
      <c r="C164" s="274" t="s">
        <v>1414</v>
      </c>
      <c r="D164" s="274" t="s">
        <v>9</v>
      </c>
      <c r="E164" s="94">
        <f t="shared" ref="E164:G166" si="89">E167/E170*100</f>
        <v>0.76628352490421447</v>
      </c>
      <c r="F164" s="94">
        <f t="shared" si="89"/>
        <v>0.72793448589626941</v>
      </c>
      <c r="G164" s="94">
        <f t="shared" si="89"/>
        <v>1.4031805425631432</v>
      </c>
      <c r="H164" s="193">
        <f t="shared" ref="H164:I164" si="90">H167/H170*100</f>
        <v>1.0456273764258555</v>
      </c>
      <c r="I164" s="193">
        <f t="shared" si="90"/>
        <v>1.0456273764258555</v>
      </c>
      <c r="J164" s="3" t="s">
        <v>98</v>
      </c>
    </row>
    <row r="165" spans="1:10" ht="15" customHeight="1" x14ac:dyDescent="0.25">
      <c r="A165" s="95"/>
      <c r="B165" s="45" t="s">
        <v>1390</v>
      </c>
      <c r="C165" s="275"/>
      <c r="D165" s="275"/>
      <c r="E165" s="94" t="e">
        <f t="shared" si="89"/>
        <v>#DIV/0!</v>
      </c>
      <c r="F165" s="94" t="e">
        <f t="shared" si="89"/>
        <v>#DIV/0!</v>
      </c>
      <c r="G165" s="94" t="e">
        <f t="shared" si="89"/>
        <v>#DIV/0!</v>
      </c>
      <c r="H165" s="193" t="e">
        <f t="shared" ref="H165:I165" si="91">H168/H171*100</f>
        <v>#DIV/0!</v>
      </c>
      <c r="I165" s="193" t="e">
        <f t="shared" si="91"/>
        <v>#DIV/0!</v>
      </c>
      <c r="J165" s="3"/>
    </row>
    <row r="166" spans="1:10" x14ac:dyDescent="0.25">
      <c r="A166" s="95"/>
      <c r="B166" s="45" t="s">
        <v>1392</v>
      </c>
      <c r="C166" s="276"/>
      <c r="D166" s="276"/>
      <c r="E166" s="94">
        <f t="shared" si="89"/>
        <v>0.76628352490421447</v>
      </c>
      <c r="F166" s="94">
        <f t="shared" si="89"/>
        <v>0.72793448589626941</v>
      </c>
      <c r="G166" s="94">
        <f t="shared" si="89"/>
        <v>1.4031805425631432</v>
      </c>
      <c r="H166" s="193">
        <f t="shared" ref="H166:I166" si="92">H169/H172*100</f>
        <v>1.0456273764258555</v>
      </c>
      <c r="I166" s="193">
        <f t="shared" si="92"/>
        <v>1.0456273764258555</v>
      </c>
      <c r="J166" s="3"/>
    </row>
    <row r="167" spans="1:10" ht="45" x14ac:dyDescent="0.25">
      <c r="A167" s="268"/>
      <c r="B167" s="167" t="s">
        <v>95</v>
      </c>
      <c r="C167" s="271" t="s">
        <v>96</v>
      </c>
      <c r="D167" s="271" t="s">
        <v>1131</v>
      </c>
      <c r="E167" s="41">
        <f>E168+E169</f>
        <v>8</v>
      </c>
      <c r="F167" s="41">
        <f>F168+F169</f>
        <v>8</v>
      </c>
      <c r="G167" s="41">
        <f>G168+G169</f>
        <v>15</v>
      </c>
      <c r="H167" s="199">
        <f>H168+H169</f>
        <v>11</v>
      </c>
      <c r="I167" s="199">
        <f>I168+I169</f>
        <v>11</v>
      </c>
    </row>
    <row r="168" spans="1:10" x14ac:dyDescent="0.25">
      <c r="A168" s="269"/>
      <c r="B168" s="168" t="s">
        <v>1390</v>
      </c>
      <c r="C168" s="272"/>
      <c r="D168" s="272"/>
      <c r="E168" s="41">
        <v>0</v>
      </c>
      <c r="F168" s="41">
        <v>0</v>
      </c>
      <c r="G168" s="41">
        <v>0</v>
      </c>
      <c r="H168" s="199">
        <v>0</v>
      </c>
      <c r="I168" s="199">
        <v>0</v>
      </c>
    </row>
    <row r="169" spans="1:10" x14ac:dyDescent="0.25">
      <c r="A169" s="270"/>
      <c r="B169" s="169" t="s">
        <v>1392</v>
      </c>
      <c r="C169" s="273"/>
      <c r="D169" s="273"/>
      <c r="E169" s="41">
        <v>8</v>
      </c>
      <c r="F169" s="41">
        <v>8</v>
      </c>
      <c r="G169" s="41">
        <v>15</v>
      </c>
      <c r="H169" s="199">
        <v>11</v>
      </c>
      <c r="I169" s="199">
        <v>11</v>
      </c>
    </row>
    <row r="170" spans="1:10" ht="45" x14ac:dyDescent="0.25">
      <c r="A170" s="268"/>
      <c r="B170" s="167" t="s">
        <v>20</v>
      </c>
      <c r="C170" s="271" t="s">
        <v>97</v>
      </c>
      <c r="D170" s="271" t="s">
        <v>1131</v>
      </c>
      <c r="E170" s="41">
        <f>E171+E172</f>
        <v>1044</v>
      </c>
      <c r="F170" s="36">
        <f>F171+F172</f>
        <v>1099</v>
      </c>
      <c r="G170" s="41">
        <f>G171+G172</f>
        <v>1069</v>
      </c>
      <c r="H170" s="199">
        <f>H171+H172</f>
        <v>1052</v>
      </c>
      <c r="I170" s="199">
        <f>I171+I172</f>
        <v>1052</v>
      </c>
      <c r="J170" s="37"/>
    </row>
    <row r="171" spans="1:10" x14ac:dyDescent="0.25">
      <c r="A171" s="269"/>
      <c r="B171" s="168" t="s">
        <v>1390</v>
      </c>
      <c r="C171" s="272"/>
      <c r="D171" s="272"/>
      <c r="E171" s="36">
        <v>0</v>
      </c>
      <c r="F171" s="36">
        <v>0</v>
      </c>
      <c r="G171" s="36">
        <v>0</v>
      </c>
      <c r="H171" s="191">
        <v>0</v>
      </c>
      <c r="I171" s="191">
        <v>0</v>
      </c>
      <c r="J171" s="37"/>
    </row>
    <row r="172" spans="1:10" x14ac:dyDescent="0.25">
      <c r="A172" s="270"/>
      <c r="B172" s="169" t="s">
        <v>1392</v>
      </c>
      <c r="C172" s="273"/>
      <c r="D172" s="273"/>
      <c r="E172" s="36">
        <v>1044</v>
      </c>
      <c r="F172" s="36">
        <v>1099</v>
      </c>
      <c r="G172" s="36">
        <v>1069</v>
      </c>
      <c r="H172" s="191">
        <v>1052</v>
      </c>
      <c r="I172" s="191">
        <v>1052</v>
      </c>
      <c r="J172" s="37"/>
    </row>
    <row r="173" spans="1:10" ht="45" x14ac:dyDescent="0.25">
      <c r="A173" s="44" t="s">
        <v>100</v>
      </c>
      <c r="B173" s="45" t="s">
        <v>99</v>
      </c>
      <c r="C173" s="274"/>
      <c r="D173" s="274" t="s">
        <v>9</v>
      </c>
      <c r="E173" s="47">
        <f t="shared" ref="E173:E175" si="93">E176/E179*100</f>
        <v>0.67049808429118773</v>
      </c>
      <c r="F173" s="47">
        <f t="shared" ref="F173:G173" si="94">F176/F179*100</f>
        <v>1.0009099181073704</v>
      </c>
      <c r="G173" s="47">
        <f t="shared" si="94"/>
        <v>0.84190832553788597</v>
      </c>
      <c r="H173" s="190">
        <f t="shared" ref="H173:I173" si="95">H176/H179*100</f>
        <v>1.4258555133079849</v>
      </c>
      <c r="I173" s="190">
        <f t="shared" si="95"/>
        <v>1.4258555133079849</v>
      </c>
      <c r="J173" s="3" t="s">
        <v>103</v>
      </c>
    </row>
    <row r="174" spans="1:10" x14ac:dyDescent="0.25">
      <c r="A174" s="44"/>
      <c r="B174" s="45" t="s">
        <v>1390</v>
      </c>
      <c r="C174" s="275"/>
      <c r="D174" s="275"/>
      <c r="E174" s="47" t="e">
        <f t="shared" si="93"/>
        <v>#DIV/0!</v>
      </c>
      <c r="F174" s="47" t="e">
        <f t="shared" ref="F174:G174" si="96">F177/F180*100</f>
        <v>#DIV/0!</v>
      </c>
      <c r="G174" s="47" t="e">
        <f t="shared" si="96"/>
        <v>#DIV/0!</v>
      </c>
      <c r="H174" s="190" t="e">
        <f t="shared" ref="H174:I174" si="97">H177/H180*100</f>
        <v>#DIV/0!</v>
      </c>
      <c r="I174" s="190" t="e">
        <f t="shared" si="97"/>
        <v>#DIV/0!</v>
      </c>
      <c r="J174" s="3"/>
    </row>
    <row r="175" spans="1:10" x14ac:dyDescent="0.25">
      <c r="A175" s="44"/>
      <c r="B175" s="45" t="s">
        <v>1392</v>
      </c>
      <c r="C175" s="276"/>
      <c r="D175" s="276"/>
      <c r="E175" s="47">
        <f t="shared" si="93"/>
        <v>0.67049808429118773</v>
      </c>
      <c r="F175" s="47">
        <f t="shared" ref="F175:G175" si="98">F178/F181*100</f>
        <v>1.0009099181073704</v>
      </c>
      <c r="G175" s="47">
        <f t="shared" si="98"/>
        <v>0.84190832553788597</v>
      </c>
      <c r="H175" s="190">
        <f t="shared" ref="H175:I175" si="99">H178/H181*100</f>
        <v>1.4258555133079849</v>
      </c>
      <c r="I175" s="190">
        <f t="shared" si="99"/>
        <v>1.4258555133079849</v>
      </c>
      <c r="J175" s="3"/>
    </row>
    <row r="176" spans="1:10" ht="45" x14ac:dyDescent="0.25">
      <c r="A176" s="268"/>
      <c r="B176" s="167" t="s">
        <v>101</v>
      </c>
      <c r="C176" s="271" t="s">
        <v>102</v>
      </c>
      <c r="D176" s="271" t="s">
        <v>1131</v>
      </c>
      <c r="E176" s="36">
        <f>E177+E178</f>
        <v>7</v>
      </c>
      <c r="F176" s="36">
        <f>F177+F178</f>
        <v>11</v>
      </c>
      <c r="G176" s="36">
        <f>G177+G178</f>
        <v>9</v>
      </c>
      <c r="H176" s="191">
        <f>H177+H178</f>
        <v>15</v>
      </c>
      <c r="I176" s="191">
        <f>I177+I178</f>
        <v>15</v>
      </c>
    </row>
    <row r="177" spans="1:10" x14ac:dyDescent="0.25">
      <c r="A177" s="269"/>
      <c r="B177" s="168" t="s">
        <v>1390</v>
      </c>
      <c r="C177" s="272"/>
      <c r="D177" s="272"/>
      <c r="E177" s="41">
        <v>0</v>
      </c>
      <c r="F177" s="41">
        <v>0</v>
      </c>
      <c r="G177" s="11">
        <v>0</v>
      </c>
      <c r="H177" s="198">
        <v>0</v>
      </c>
      <c r="I177" s="198">
        <v>0</v>
      </c>
    </row>
    <row r="178" spans="1:10" x14ac:dyDescent="0.25">
      <c r="A178" s="270"/>
      <c r="B178" s="169" t="s">
        <v>1392</v>
      </c>
      <c r="C178" s="273"/>
      <c r="D178" s="273"/>
      <c r="E178" s="41">
        <v>7</v>
      </c>
      <c r="F178" s="41">
        <v>11</v>
      </c>
      <c r="G178" s="11">
        <v>9</v>
      </c>
      <c r="H178" s="198">
        <v>15</v>
      </c>
      <c r="I178" s="198">
        <v>15</v>
      </c>
    </row>
    <row r="179" spans="1:10" ht="45" x14ac:dyDescent="0.25">
      <c r="A179" s="268"/>
      <c r="B179" s="167" t="s">
        <v>20</v>
      </c>
      <c r="C179" s="271" t="s">
        <v>21</v>
      </c>
      <c r="D179" s="271" t="s">
        <v>1131</v>
      </c>
      <c r="E179" s="41">
        <f>E180+E181</f>
        <v>1044</v>
      </c>
      <c r="F179" s="41">
        <f>F180+F181</f>
        <v>1099</v>
      </c>
      <c r="G179" s="36">
        <f>G180+G181</f>
        <v>1069</v>
      </c>
      <c r="H179" s="191">
        <f>H180+H181</f>
        <v>1052</v>
      </c>
      <c r="I179" s="191">
        <f>I180+I181</f>
        <v>1052</v>
      </c>
      <c r="J179" s="37"/>
    </row>
    <row r="180" spans="1:10" x14ac:dyDescent="0.25">
      <c r="A180" s="269"/>
      <c r="B180" s="168" t="s">
        <v>1390</v>
      </c>
      <c r="C180" s="272"/>
      <c r="D180" s="272"/>
      <c r="E180" s="36">
        <v>0</v>
      </c>
      <c r="F180" s="36">
        <v>0</v>
      </c>
      <c r="G180" s="36">
        <v>0</v>
      </c>
      <c r="H180" s="191">
        <v>0</v>
      </c>
      <c r="I180" s="191">
        <v>0</v>
      </c>
    </row>
    <row r="181" spans="1:10" x14ac:dyDescent="0.25">
      <c r="A181" s="270"/>
      <c r="B181" s="169" t="s">
        <v>1392</v>
      </c>
      <c r="C181" s="273"/>
      <c r="D181" s="273"/>
      <c r="E181" s="36">
        <v>1044</v>
      </c>
      <c r="F181" s="36">
        <v>1099</v>
      </c>
      <c r="G181" s="36">
        <v>1069</v>
      </c>
      <c r="H181" s="191">
        <v>1052</v>
      </c>
      <c r="I181" s="191">
        <v>1052</v>
      </c>
    </row>
    <row r="182" spans="1:10" ht="60" hidden="1" customHeight="1" x14ac:dyDescent="0.25">
      <c r="A182" s="38" t="s">
        <v>1584</v>
      </c>
      <c r="B182" s="70" t="s">
        <v>1585</v>
      </c>
      <c r="C182" s="71" t="s">
        <v>1621</v>
      </c>
      <c r="D182" s="38"/>
      <c r="E182" s="39"/>
      <c r="F182" s="39"/>
      <c r="G182" s="39"/>
      <c r="H182" s="200"/>
      <c r="I182" s="200"/>
    </row>
    <row r="183" spans="1:10" ht="30" hidden="1" customHeight="1" x14ac:dyDescent="0.25">
      <c r="A183" s="38"/>
      <c r="B183" s="70" t="s">
        <v>1586</v>
      </c>
      <c r="C183" s="8"/>
      <c r="D183" s="38" t="s">
        <v>9</v>
      </c>
      <c r="E183" s="39"/>
      <c r="F183" s="39"/>
      <c r="G183" s="39"/>
      <c r="H183" s="200"/>
      <c r="I183" s="200"/>
    </row>
    <row r="184" spans="1:10" ht="15" hidden="1" customHeight="1" x14ac:dyDescent="0.25">
      <c r="A184" s="38"/>
      <c r="B184" s="70" t="s">
        <v>1587</v>
      </c>
      <c r="C184" s="8"/>
      <c r="D184" s="38" t="s">
        <v>9</v>
      </c>
      <c r="E184" s="39"/>
      <c r="F184" s="39"/>
      <c r="G184" s="39"/>
      <c r="H184" s="200"/>
      <c r="I184" s="200"/>
    </row>
    <row r="185" spans="1:10" ht="15" hidden="1" customHeight="1" x14ac:dyDescent="0.25">
      <c r="A185" s="38"/>
      <c r="B185" s="70" t="s">
        <v>1588</v>
      </c>
      <c r="C185" s="8"/>
      <c r="D185" s="38" t="s">
        <v>9</v>
      </c>
      <c r="E185" s="39"/>
      <c r="F185" s="39"/>
      <c r="G185" s="39"/>
      <c r="H185" s="200"/>
      <c r="I185" s="200"/>
    </row>
    <row r="186" spans="1:10" hidden="1" x14ac:dyDescent="0.25">
      <c r="A186" s="38"/>
      <c r="B186" s="70" t="s">
        <v>1589</v>
      </c>
      <c r="C186" s="8"/>
      <c r="D186" s="38" t="s">
        <v>9</v>
      </c>
      <c r="E186" s="39"/>
      <c r="F186" s="39"/>
      <c r="G186" s="39"/>
      <c r="H186" s="200"/>
      <c r="I186" s="200"/>
    </row>
    <row r="187" spans="1:10" hidden="1" x14ac:dyDescent="0.25">
      <c r="A187" s="38"/>
      <c r="B187" s="70" t="s">
        <v>1590</v>
      </c>
      <c r="C187" s="8"/>
      <c r="D187" s="38" t="s">
        <v>9</v>
      </c>
      <c r="E187" s="39"/>
      <c r="F187" s="39"/>
      <c r="G187" s="39"/>
      <c r="H187" s="200"/>
      <c r="I187" s="200"/>
    </row>
    <row r="188" spans="1:10" hidden="1" x14ac:dyDescent="0.25">
      <c r="A188" s="38"/>
      <c r="B188" s="70" t="s">
        <v>1591</v>
      </c>
      <c r="C188" s="8"/>
      <c r="D188" s="38" t="s">
        <v>9</v>
      </c>
      <c r="E188" s="39"/>
      <c r="F188" s="39"/>
      <c r="G188" s="39"/>
      <c r="H188" s="200"/>
      <c r="I188" s="200"/>
    </row>
    <row r="189" spans="1:10" hidden="1" x14ac:dyDescent="0.25">
      <c r="A189" s="38"/>
      <c r="B189" s="70" t="s">
        <v>1592</v>
      </c>
      <c r="C189" s="8"/>
      <c r="D189" s="38" t="s">
        <v>9</v>
      </c>
      <c r="E189" s="39"/>
      <c r="F189" s="39"/>
      <c r="G189" s="39"/>
      <c r="H189" s="200"/>
      <c r="I189" s="200"/>
    </row>
    <row r="190" spans="1:10" hidden="1" x14ac:dyDescent="0.25">
      <c r="A190" s="38"/>
      <c r="B190" s="70" t="s">
        <v>1593</v>
      </c>
      <c r="C190" s="8"/>
      <c r="D190" s="38" t="s">
        <v>9</v>
      </c>
      <c r="E190" s="39"/>
      <c r="F190" s="39"/>
      <c r="G190" s="39"/>
      <c r="H190" s="200"/>
      <c r="I190" s="200"/>
    </row>
    <row r="191" spans="1:10" hidden="1" x14ac:dyDescent="0.25">
      <c r="A191" s="38"/>
      <c r="B191" s="70" t="s">
        <v>1594</v>
      </c>
      <c r="C191" s="8"/>
      <c r="D191" s="38" t="s">
        <v>9</v>
      </c>
      <c r="E191" s="39"/>
      <c r="F191" s="39"/>
      <c r="G191" s="39"/>
      <c r="H191" s="200"/>
      <c r="I191" s="200"/>
    </row>
    <row r="192" spans="1:10" hidden="1" x14ac:dyDescent="0.25">
      <c r="A192" s="38"/>
      <c r="B192" s="70" t="s">
        <v>1595</v>
      </c>
      <c r="C192" s="8"/>
      <c r="D192" s="38" t="s">
        <v>9</v>
      </c>
      <c r="E192" s="39"/>
      <c r="F192" s="39"/>
      <c r="G192" s="39"/>
      <c r="H192" s="200"/>
      <c r="I192" s="200"/>
    </row>
    <row r="193" spans="1:9" ht="30" hidden="1" x14ac:dyDescent="0.25">
      <c r="A193" s="38"/>
      <c r="B193" s="70" t="s">
        <v>1596</v>
      </c>
      <c r="C193" s="8"/>
      <c r="D193" s="38" t="s">
        <v>9</v>
      </c>
      <c r="E193" s="39"/>
      <c r="F193" s="39"/>
      <c r="G193" s="39"/>
      <c r="H193" s="200"/>
      <c r="I193" s="200"/>
    </row>
    <row r="194" spans="1:9" hidden="1" x14ac:dyDescent="0.25">
      <c r="A194" s="38"/>
      <c r="B194" s="70" t="s">
        <v>1597</v>
      </c>
      <c r="C194" s="8"/>
      <c r="D194" s="38" t="s">
        <v>9</v>
      </c>
      <c r="E194" s="39"/>
      <c r="F194" s="39"/>
      <c r="G194" s="39"/>
      <c r="H194" s="200"/>
      <c r="I194" s="200"/>
    </row>
    <row r="195" spans="1:9" hidden="1" x14ac:dyDescent="0.25">
      <c r="A195" s="38"/>
      <c r="B195" s="70" t="s">
        <v>1598</v>
      </c>
      <c r="C195" s="8"/>
      <c r="D195" s="38" t="s">
        <v>9</v>
      </c>
      <c r="E195" s="39"/>
      <c r="F195" s="39"/>
      <c r="G195" s="39"/>
      <c r="H195" s="200"/>
      <c r="I195" s="200"/>
    </row>
    <row r="196" spans="1:9" ht="30" hidden="1" x14ac:dyDescent="0.25">
      <c r="A196" s="38"/>
      <c r="B196" s="70" t="s">
        <v>1599</v>
      </c>
      <c r="C196" s="8"/>
      <c r="D196" s="38" t="s">
        <v>9</v>
      </c>
      <c r="E196" s="39"/>
      <c r="F196" s="39"/>
      <c r="G196" s="39"/>
      <c r="H196" s="200"/>
      <c r="I196" s="200"/>
    </row>
    <row r="197" spans="1:9" hidden="1" x14ac:dyDescent="0.25">
      <c r="A197" s="38"/>
      <c r="B197" s="70" t="s">
        <v>1600</v>
      </c>
      <c r="C197" s="8"/>
      <c r="D197" s="38" t="s">
        <v>9</v>
      </c>
      <c r="E197" s="39"/>
      <c r="F197" s="39"/>
      <c r="G197" s="39"/>
      <c r="H197" s="200"/>
      <c r="I197" s="200"/>
    </row>
    <row r="198" spans="1:9" ht="45" hidden="1" x14ac:dyDescent="0.25">
      <c r="A198" s="38" t="s">
        <v>1601</v>
      </c>
      <c r="B198" s="70" t="s">
        <v>1602</v>
      </c>
      <c r="C198" s="71" t="s">
        <v>1621</v>
      </c>
      <c r="D198" s="38"/>
      <c r="E198" s="39"/>
      <c r="F198" s="39"/>
      <c r="G198" s="39"/>
      <c r="H198" s="200"/>
      <c r="I198" s="200"/>
    </row>
    <row r="199" spans="1:9" ht="30" hidden="1" x14ac:dyDescent="0.25">
      <c r="A199" s="38"/>
      <c r="B199" s="70" t="s">
        <v>1586</v>
      </c>
      <c r="C199" s="8"/>
      <c r="D199" s="38" t="s">
        <v>9</v>
      </c>
      <c r="E199" s="39"/>
      <c r="F199" s="39"/>
      <c r="G199" s="39"/>
      <c r="H199" s="200"/>
      <c r="I199" s="200"/>
    </row>
    <row r="200" spans="1:9" hidden="1" x14ac:dyDescent="0.25">
      <c r="A200" s="38"/>
      <c r="B200" s="70" t="s">
        <v>1587</v>
      </c>
      <c r="C200" s="8"/>
      <c r="D200" s="38" t="s">
        <v>9</v>
      </c>
      <c r="E200" s="39"/>
      <c r="F200" s="39"/>
      <c r="G200" s="39"/>
      <c r="H200" s="200"/>
      <c r="I200" s="200"/>
    </row>
    <row r="201" spans="1:9" hidden="1" x14ac:dyDescent="0.25">
      <c r="A201" s="38"/>
      <c r="B201" s="70" t="s">
        <v>1588</v>
      </c>
      <c r="C201" s="8"/>
      <c r="D201" s="38" t="s">
        <v>9</v>
      </c>
      <c r="E201" s="39"/>
      <c r="F201" s="39"/>
      <c r="G201" s="39"/>
      <c r="H201" s="200"/>
      <c r="I201" s="200"/>
    </row>
    <row r="202" spans="1:9" hidden="1" x14ac:dyDescent="0.25">
      <c r="A202" s="38"/>
      <c r="B202" s="70" t="s">
        <v>1589</v>
      </c>
      <c r="C202" s="8"/>
      <c r="D202" s="38" t="s">
        <v>9</v>
      </c>
      <c r="E202" s="39"/>
      <c r="F202" s="39"/>
      <c r="G202" s="39"/>
      <c r="H202" s="200"/>
      <c r="I202" s="200"/>
    </row>
    <row r="203" spans="1:9" hidden="1" x14ac:dyDescent="0.25">
      <c r="A203" s="38"/>
      <c r="B203" s="70" t="s">
        <v>1590</v>
      </c>
      <c r="C203" s="8"/>
      <c r="D203" s="38" t="s">
        <v>9</v>
      </c>
      <c r="E203" s="39"/>
      <c r="F203" s="39"/>
      <c r="G203" s="39"/>
      <c r="H203" s="200"/>
      <c r="I203" s="200"/>
    </row>
    <row r="204" spans="1:9" hidden="1" x14ac:dyDescent="0.25">
      <c r="A204" s="38"/>
      <c r="B204" s="70" t="s">
        <v>1591</v>
      </c>
      <c r="C204" s="8"/>
      <c r="D204" s="38" t="s">
        <v>9</v>
      </c>
      <c r="E204" s="39"/>
      <c r="F204" s="39"/>
      <c r="G204" s="39"/>
      <c r="H204" s="200"/>
      <c r="I204" s="200"/>
    </row>
    <row r="205" spans="1:9" hidden="1" x14ac:dyDescent="0.25">
      <c r="A205" s="38"/>
      <c r="B205" s="70" t="s">
        <v>1592</v>
      </c>
      <c r="C205" s="8"/>
      <c r="D205" s="38" t="s">
        <v>9</v>
      </c>
      <c r="E205" s="39"/>
      <c r="F205" s="39"/>
      <c r="G205" s="39"/>
      <c r="H205" s="200"/>
      <c r="I205" s="200"/>
    </row>
    <row r="206" spans="1:9" hidden="1" x14ac:dyDescent="0.25">
      <c r="A206" s="38"/>
      <c r="B206" s="70" t="s">
        <v>1593</v>
      </c>
      <c r="C206" s="8"/>
      <c r="D206" s="38" t="s">
        <v>9</v>
      </c>
      <c r="E206" s="39"/>
      <c r="F206" s="39"/>
      <c r="G206" s="39"/>
      <c r="H206" s="200"/>
      <c r="I206" s="200"/>
    </row>
    <row r="207" spans="1:9" hidden="1" x14ac:dyDescent="0.25">
      <c r="A207" s="38"/>
      <c r="B207" s="70" t="s">
        <v>1594</v>
      </c>
      <c r="C207" s="8"/>
      <c r="D207" s="38" t="s">
        <v>9</v>
      </c>
      <c r="E207" s="39"/>
      <c r="F207" s="39"/>
      <c r="G207" s="39"/>
      <c r="H207" s="200"/>
      <c r="I207" s="200"/>
    </row>
    <row r="208" spans="1:9" hidden="1" x14ac:dyDescent="0.25">
      <c r="A208" s="38"/>
      <c r="B208" s="70" t="s">
        <v>1595</v>
      </c>
      <c r="C208" s="8"/>
      <c r="D208" s="38" t="s">
        <v>9</v>
      </c>
      <c r="E208" s="39"/>
      <c r="F208" s="39"/>
      <c r="G208" s="39"/>
      <c r="H208" s="200"/>
      <c r="I208" s="200"/>
    </row>
    <row r="209" spans="1:10" ht="30" hidden="1" x14ac:dyDescent="0.25">
      <c r="A209" s="38"/>
      <c r="B209" s="70" t="s">
        <v>1596</v>
      </c>
      <c r="C209" s="8"/>
      <c r="D209" s="38" t="s">
        <v>9</v>
      </c>
      <c r="E209" s="39"/>
      <c r="F209" s="39"/>
      <c r="G209" s="39"/>
      <c r="H209" s="200"/>
      <c r="I209" s="200"/>
    </row>
    <row r="210" spans="1:10" hidden="1" x14ac:dyDescent="0.25">
      <c r="A210" s="38"/>
      <c r="B210" s="70" t="s">
        <v>1597</v>
      </c>
      <c r="C210" s="8"/>
      <c r="D210" s="38" t="s">
        <v>9</v>
      </c>
      <c r="E210" s="39"/>
      <c r="F210" s="39"/>
      <c r="G210" s="39"/>
      <c r="H210" s="200"/>
      <c r="I210" s="200"/>
    </row>
    <row r="211" spans="1:10" hidden="1" x14ac:dyDescent="0.25">
      <c r="A211" s="38"/>
      <c r="B211" s="70" t="s">
        <v>1598</v>
      </c>
      <c r="C211" s="8"/>
      <c r="D211" s="38" t="s">
        <v>9</v>
      </c>
      <c r="E211" s="39"/>
      <c r="F211" s="39"/>
      <c r="G211" s="39"/>
      <c r="H211" s="200"/>
      <c r="I211" s="200"/>
    </row>
    <row r="212" spans="1:10" ht="30" hidden="1" x14ac:dyDescent="0.25">
      <c r="A212" s="38"/>
      <c r="B212" s="70" t="s">
        <v>1599</v>
      </c>
      <c r="C212" s="8"/>
      <c r="D212" s="38" t="s">
        <v>9</v>
      </c>
      <c r="E212" s="39"/>
      <c r="F212" s="39"/>
      <c r="G212" s="39"/>
      <c r="H212" s="200"/>
      <c r="I212" s="200"/>
    </row>
    <row r="213" spans="1:10" hidden="1" x14ac:dyDescent="0.25">
      <c r="A213" s="38"/>
      <c r="B213" s="70" t="s">
        <v>1600</v>
      </c>
      <c r="C213" s="8"/>
      <c r="D213" s="38" t="s">
        <v>9</v>
      </c>
      <c r="E213" s="39"/>
      <c r="F213" s="39"/>
      <c r="G213" s="39"/>
      <c r="H213" s="200"/>
      <c r="I213" s="200"/>
    </row>
    <row r="214" spans="1:10" ht="45" hidden="1" x14ac:dyDescent="0.25">
      <c r="A214" s="38" t="s">
        <v>1603</v>
      </c>
      <c r="B214" s="70" t="s">
        <v>1604</v>
      </c>
      <c r="C214" s="71" t="s">
        <v>1621</v>
      </c>
      <c r="D214" s="38" t="s">
        <v>9</v>
      </c>
      <c r="E214" s="39"/>
      <c r="F214" s="39"/>
      <c r="G214" s="39"/>
      <c r="H214" s="200"/>
      <c r="I214" s="200"/>
    </row>
    <row r="215" spans="1:10" ht="30" x14ac:dyDescent="0.25">
      <c r="A215" s="49" t="s">
        <v>105</v>
      </c>
      <c r="B215" s="50" t="s">
        <v>104</v>
      </c>
      <c r="C215" s="46"/>
      <c r="D215" s="46"/>
      <c r="E215" s="46"/>
      <c r="F215" s="46"/>
      <c r="G215" s="46"/>
      <c r="H215" s="189"/>
      <c r="I215" s="189"/>
    </row>
    <row r="216" spans="1:10" ht="30" x14ac:dyDescent="0.25">
      <c r="A216" s="95" t="s">
        <v>107</v>
      </c>
      <c r="B216" s="119" t="s">
        <v>106</v>
      </c>
      <c r="C216" s="274" t="s">
        <v>1414</v>
      </c>
      <c r="D216" s="274" t="s">
        <v>1324</v>
      </c>
      <c r="E216" s="94">
        <f t="shared" ref="E216:G218" si="100">E219/E222</f>
        <v>31.610948191593351</v>
      </c>
      <c r="F216" s="94">
        <f t="shared" si="100"/>
        <v>32.196150320806602</v>
      </c>
      <c r="G216" s="94">
        <f t="shared" si="100"/>
        <v>33.359022556390975</v>
      </c>
      <c r="H216" s="193">
        <f t="shared" ref="H216:I216" si="101">H219/H222</f>
        <v>0</v>
      </c>
      <c r="I216" s="193">
        <f t="shared" si="101"/>
        <v>0</v>
      </c>
      <c r="J216" s="3" t="s">
        <v>112</v>
      </c>
    </row>
    <row r="217" spans="1:10" x14ac:dyDescent="0.25">
      <c r="A217" s="95"/>
      <c r="B217" s="45" t="s">
        <v>1390</v>
      </c>
      <c r="C217" s="275"/>
      <c r="D217" s="275"/>
      <c r="E217" s="94" t="e">
        <f t="shared" si="100"/>
        <v>#DIV/0!</v>
      </c>
      <c r="F217" s="94" t="e">
        <f t="shared" si="100"/>
        <v>#DIV/0!</v>
      </c>
      <c r="G217" s="94" t="e">
        <f t="shared" si="100"/>
        <v>#DIV/0!</v>
      </c>
      <c r="H217" s="193" t="e">
        <f t="shared" ref="H217:I217" si="102">H220/H223</f>
        <v>#DIV/0!</v>
      </c>
      <c r="I217" s="193" t="e">
        <f t="shared" si="102"/>
        <v>#DIV/0!</v>
      </c>
      <c r="J217" s="3"/>
    </row>
    <row r="218" spans="1:10" x14ac:dyDescent="0.25">
      <c r="A218" s="95"/>
      <c r="B218" s="45" t="s">
        <v>1392</v>
      </c>
      <c r="C218" s="276"/>
      <c r="D218" s="276"/>
      <c r="E218" s="94">
        <f t="shared" si="100"/>
        <v>31.610948191593351</v>
      </c>
      <c r="F218" s="94">
        <f t="shared" si="100"/>
        <v>32.196150320806602</v>
      </c>
      <c r="G218" s="94">
        <f t="shared" si="100"/>
        <v>33.359022556390975</v>
      </c>
      <c r="H218" s="193">
        <f t="shared" ref="H218:I218" si="103">H221/H224</f>
        <v>0</v>
      </c>
      <c r="I218" s="193">
        <f t="shared" si="103"/>
        <v>0</v>
      </c>
      <c r="J218" s="3"/>
    </row>
    <row r="219" spans="1:10" ht="45" x14ac:dyDescent="0.25">
      <c r="A219" s="268"/>
      <c r="B219" s="167" t="s">
        <v>108</v>
      </c>
      <c r="C219" s="271" t="s">
        <v>109</v>
      </c>
      <c r="D219" s="271" t="s">
        <v>1324</v>
      </c>
      <c r="E219" s="80">
        <f>E220+E221</f>
        <v>32338</v>
      </c>
      <c r="F219" s="80">
        <f>F220+F221</f>
        <v>35126</v>
      </c>
      <c r="G219" s="80">
        <f>G220+G221</f>
        <v>35494</v>
      </c>
      <c r="H219" s="197">
        <f>H220+H221</f>
        <v>0</v>
      </c>
      <c r="I219" s="197">
        <f>I220+I221</f>
        <v>0</v>
      </c>
    </row>
    <row r="220" spans="1:10" x14ac:dyDescent="0.25">
      <c r="A220" s="269"/>
      <c r="B220" s="168" t="s">
        <v>1390</v>
      </c>
      <c r="C220" s="272"/>
      <c r="D220" s="272"/>
      <c r="E220" s="80">
        <v>0</v>
      </c>
      <c r="F220" s="80">
        <v>0</v>
      </c>
      <c r="G220" s="80">
        <v>0</v>
      </c>
      <c r="H220" s="197">
        <v>0</v>
      </c>
      <c r="I220" s="197">
        <v>0</v>
      </c>
    </row>
    <row r="221" spans="1:10" x14ac:dyDescent="0.25">
      <c r="A221" s="270"/>
      <c r="B221" s="169" t="s">
        <v>1392</v>
      </c>
      <c r="C221" s="273"/>
      <c r="D221" s="273"/>
      <c r="E221" s="80">
        <v>32338</v>
      </c>
      <c r="F221" s="80">
        <v>35126</v>
      </c>
      <c r="G221" s="80">
        <v>35494</v>
      </c>
      <c r="H221" s="201"/>
      <c r="I221" s="201"/>
    </row>
    <row r="222" spans="1:10" ht="45" x14ac:dyDescent="0.25">
      <c r="A222" s="268"/>
      <c r="B222" s="167" t="s">
        <v>110</v>
      </c>
      <c r="C222" s="271" t="s">
        <v>111</v>
      </c>
      <c r="D222" s="271" t="s">
        <v>1131</v>
      </c>
      <c r="E222" s="80">
        <f>E223+E224</f>
        <v>1023</v>
      </c>
      <c r="F222" s="80">
        <f>F223+F224</f>
        <v>1091</v>
      </c>
      <c r="G222" s="80">
        <f>G223+G224</f>
        <v>1064</v>
      </c>
      <c r="H222" s="197">
        <f>H223+H224</f>
        <v>1052</v>
      </c>
      <c r="I222" s="197">
        <f>I223+I224</f>
        <v>1052</v>
      </c>
    </row>
    <row r="223" spans="1:10" x14ac:dyDescent="0.25">
      <c r="A223" s="269"/>
      <c r="B223" s="168" t="s">
        <v>1390</v>
      </c>
      <c r="C223" s="272"/>
      <c r="D223" s="272"/>
      <c r="E223" s="80">
        <v>0</v>
      </c>
      <c r="F223" s="80">
        <v>0</v>
      </c>
      <c r="G223" s="80">
        <v>0</v>
      </c>
      <c r="H223" s="197">
        <v>0</v>
      </c>
      <c r="I223" s="197">
        <v>0</v>
      </c>
    </row>
    <row r="224" spans="1:10" x14ac:dyDescent="0.25">
      <c r="A224" s="270"/>
      <c r="B224" s="169" t="s">
        <v>1392</v>
      </c>
      <c r="C224" s="273"/>
      <c r="D224" s="273"/>
      <c r="E224" s="80">
        <v>1023</v>
      </c>
      <c r="F224" s="80">
        <v>1091</v>
      </c>
      <c r="G224" s="80">
        <v>1064</v>
      </c>
      <c r="H224" s="197">
        <v>1052</v>
      </c>
      <c r="I224" s="197">
        <v>1052</v>
      </c>
    </row>
    <row r="225" spans="1:10" ht="45" x14ac:dyDescent="0.25">
      <c r="A225" s="49" t="s">
        <v>114</v>
      </c>
      <c r="B225" s="50" t="s">
        <v>113</v>
      </c>
      <c r="C225" s="46"/>
      <c r="D225" s="46"/>
      <c r="E225" s="46"/>
      <c r="F225" s="46"/>
      <c r="G225" s="46"/>
      <c r="H225" s="189"/>
      <c r="I225" s="189"/>
    </row>
    <row r="226" spans="1:10" ht="75" x14ac:dyDescent="0.25">
      <c r="A226" s="44" t="s">
        <v>116</v>
      </c>
      <c r="B226" s="45" t="s">
        <v>115</v>
      </c>
      <c r="C226" s="274"/>
      <c r="D226" s="274" t="s">
        <v>9</v>
      </c>
      <c r="E226" s="47"/>
      <c r="F226" s="47"/>
      <c r="G226" s="47"/>
      <c r="H226" s="190"/>
      <c r="I226" s="190"/>
      <c r="J226" s="3" t="s">
        <v>121</v>
      </c>
    </row>
    <row r="227" spans="1:10" x14ac:dyDescent="0.25">
      <c r="A227" s="44"/>
      <c r="B227" s="45" t="s">
        <v>1389</v>
      </c>
      <c r="C227" s="275"/>
      <c r="D227" s="275"/>
      <c r="E227" s="47">
        <f t="shared" ref="E227:F228" si="104">E230/E233*100</f>
        <v>100</v>
      </c>
      <c r="F227" s="47">
        <f t="shared" si="104"/>
        <v>100</v>
      </c>
      <c r="G227" s="47">
        <f t="shared" ref="G227:I227" si="105">G230/G233*100</f>
        <v>68.181818181818173</v>
      </c>
      <c r="H227" s="190">
        <f t="shared" ref="H227" si="106">H230/H233*100</f>
        <v>100</v>
      </c>
      <c r="I227" s="190">
        <f t="shared" si="105"/>
        <v>100</v>
      </c>
      <c r="J227" s="84"/>
    </row>
    <row r="228" spans="1:10" x14ac:dyDescent="0.25">
      <c r="A228" s="44"/>
      <c r="B228" s="45" t="s">
        <v>1391</v>
      </c>
      <c r="C228" s="276"/>
      <c r="D228" s="276"/>
      <c r="E228" s="47" t="e">
        <f t="shared" si="104"/>
        <v>#DIV/0!</v>
      </c>
      <c r="F228" s="47" t="e">
        <f t="shared" si="104"/>
        <v>#DIV/0!</v>
      </c>
      <c r="G228" s="47" t="e">
        <f t="shared" ref="G228:I228" si="107">G231/G234*100</f>
        <v>#DIV/0!</v>
      </c>
      <c r="H228" s="190" t="e">
        <f t="shared" ref="H228" si="108">H231/H234*100</f>
        <v>#DIV/0!</v>
      </c>
      <c r="I228" s="190" t="e">
        <f t="shared" si="107"/>
        <v>#DIV/0!</v>
      </c>
      <c r="J228" s="84"/>
    </row>
    <row r="229" spans="1:10" ht="30" x14ac:dyDescent="0.25">
      <c r="A229" s="268"/>
      <c r="B229" s="167" t="s">
        <v>117</v>
      </c>
      <c r="C229" s="271" t="s">
        <v>118</v>
      </c>
      <c r="D229" s="271" t="s">
        <v>1323</v>
      </c>
      <c r="E229" s="11"/>
      <c r="F229" s="11"/>
      <c r="G229" s="11"/>
      <c r="H229" s="198"/>
      <c r="I229" s="198"/>
      <c r="J229" s="3"/>
    </row>
    <row r="230" spans="1:10" x14ac:dyDescent="0.25">
      <c r="A230" s="269"/>
      <c r="B230" s="168" t="s">
        <v>1389</v>
      </c>
      <c r="C230" s="272"/>
      <c r="D230" s="272"/>
      <c r="E230" s="11">
        <v>22</v>
      </c>
      <c r="F230" s="11">
        <v>22</v>
      </c>
      <c r="G230" s="11">
        <v>15</v>
      </c>
      <c r="H230" s="198">
        <v>15</v>
      </c>
      <c r="I230" s="198">
        <v>15</v>
      </c>
      <c r="J230" s="3"/>
    </row>
    <row r="231" spans="1:10" x14ac:dyDescent="0.25">
      <c r="A231" s="270"/>
      <c r="B231" s="169" t="s">
        <v>1391</v>
      </c>
      <c r="C231" s="273"/>
      <c r="D231" s="273"/>
      <c r="E231" s="11">
        <v>0</v>
      </c>
      <c r="F231" s="11">
        <v>0</v>
      </c>
      <c r="G231" s="11">
        <v>0</v>
      </c>
      <c r="H231" s="198">
        <v>0</v>
      </c>
      <c r="I231" s="198">
        <v>0</v>
      </c>
      <c r="J231" s="3"/>
    </row>
    <row r="232" spans="1:10" ht="45" x14ac:dyDescent="0.25">
      <c r="A232" s="268"/>
      <c r="B232" s="167" t="s">
        <v>120</v>
      </c>
      <c r="C232" s="271" t="s">
        <v>119</v>
      </c>
      <c r="D232" s="271" t="s">
        <v>1323</v>
      </c>
      <c r="E232" s="11"/>
      <c r="F232" s="11"/>
      <c r="G232" s="11"/>
      <c r="H232" s="198"/>
      <c r="I232" s="198"/>
      <c r="J232" s="3"/>
    </row>
    <row r="233" spans="1:10" x14ac:dyDescent="0.25">
      <c r="A233" s="269"/>
      <c r="B233" s="168" t="s">
        <v>1389</v>
      </c>
      <c r="C233" s="272"/>
      <c r="D233" s="272"/>
      <c r="E233" s="11">
        <v>22</v>
      </c>
      <c r="F233" s="11">
        <v>22</v>
      </c>
      <c r="G233" s="11">
        <v>22</v>
      </c>
      <c r="H233" s="198">
        <v>15</v>
      </c>
      <c r="I233" s="198">
        <v>15</v>
      </c>
      <c r="J233" s="3"/>
    </row>
    <row r="234" spans="1:10" x14ac:dyDescent="0.25">
      <c r="A234" s="270"/>
      <c r="B234" s="169" t="s">
        <v>1391</v>
      </c>
      <c r="C234" s="273"/>
      <c r="D234" s="273"/>
      <c r="E234" s="11">
        <v>0</v>
      </c>
      <c r="F234" s="11">
        <v>0</v>
      </c>
      <c r="G234" s="11">
        <v>0</v>
      </c>
      <c r="H234" s="198">
        <v>0</v>
      </c>
      <c r="I234" s="198">
        <v>0</v>
      </c>
      <c r="J234" s="3"/>
    </row>
    <row r="235" spans="1:10" ht="30" x14ac:dyDescent="0.25">
      <c r="A235" s="49" t="s">
        <v>123</v>
      </c>
      <c r="B235" s="50" t="s">
        <v>122</v>
      </c>
      <c r="C235" s="46"/>
      <c r="D235" s="46"/>
      <c r="E235" s="46"/>
      <c r="F235" s="46"/>
      <c r="G235" s="46"/>
      <c r="H235" s="189"/>
      <c r="I235" s="189"/>
    </row>
    <row r="236" spans="1:10" ht="60" x14ac:dyDescent="0.25">
      <c r="A236" s="95" t="s">
        <v>125</v>
      </c>
      <c r="B236" s="119" t="s">
        <v>124</v>
      </c>
      <c r="C236" s="274" t="s">
        <v>1414</v>
      </c>
      <c r="D236" s="274" t="s">
        <v>1325</v>
      </c>
      <c r="E236" s="94"/>
      <c r="F236" s="94"/>
      <c r="G236" s="94"/>
      <c r="H236" s="193"/>
      <c r="I236" s="193"/>
      <c r="J236" s="3" t="s">
        <v>1378</v>
      </c>
    </row>
    <row r="237" spans="1:10" x14ac:dyDescent="0.25">
      <c r="A237" s="95"/>
      <c r="B237" s="119" t="s">
        <v>1389</v>
      </c>
      <c r="C237" s="275"/>
      <c r="D237" s="275"/>
      <c r="E237" s="94">
        <f t="shared" ref="E237:G238" si="109">E240/E243</f>
        <v>325.96578690127075</v>
      </c>
      <c r="F237" s="94">
        <f t="shared" si="109"/>
        <v>333.22639780018329</v>
      </c>
      <c r="G237" s="94">
        <f t="shared" si="109"/>
        <v>264.89417293233083</v>
      </c>
      <c r="H237" s="193">
        <f t="shared" ref="H237:I237" si="110">H240/H243</f>
        <v>245.5666349809886</v>
      </c>
      <c r="I237" s="193">
        <f t="shared" si="110"/>
        <v>277.59410646387835</v>
      </c>
      <c r="J237" s="3"/>
    </row>
    <row r="238" spans="1:10" x14ac:dyDescent="0.25">
      <c r="A238" s="95"/>
      <c r="B238" s="119" t="s">
        <v>1391</v>
      </c>
      <c r="C238" s="276"/>
      <c r="D238" s="276"/>
      <c r="E238" s="94" t="e">
        <f t="shared" si="109"/>
        <v>#DIV/0!</v>
      </c>
      <c r="F238" s="94" t="e">
        <f t="shared" si="109"/>
        <v>#DIV/0!</v>
      </c>
      <c r="G238" s="94" t="e">
        <f t="shared" si="109"/>
        <v>#DIV/0!</v>
      </c>
      <c r="H238" s="193" t="e">
        <f t="shared" ref="H238:I238" si="111">H241/H244</f>
        <v>#DIV/0!</v>
      </c>
      <c r="I238" s="193" t="e">
        <f t="shared" si="111"/>
        <v>#DIV/0!</v>
      </c>
      <c r="J238" s="3"/>
    </row>
    <row r="239" spans="1:10" ht="30" x14ac:dyDescent="0.25">
      <c r="A239" s="268"/>
      <c r="B239" s="167" t="s">
        <v>126</v>
      </c>
      <c r="C239" s="271" t="s">
        <v>127</v>
      </c>
      <c r="D239" s="271" t="s">
        <v>1325</v>
      </c>
      <c r="E239" s="121"/>
      <c r="F239" s="121"/>
      <c r="G239" s="121"/>
      <c r="H239" s="202"/>
      <c r="I239" s="202"/>
    </row>
    <row r="240" spans="1:10" x14ac:dyDescent="0.25">
      <c r="A240" s="269"/>
      <c r="B240" s="168" t="s">
        <v>1389</v>
      </c>
      <c r="C240" s="272"/>
      <c r="D240" s="272"/>
      <c r="E240" s="121">
        <v>333463</v>
      </c>
      <c r="F240" s="121">
        <v>363550</v>
      </c>
      <c r="G240" s="121">
        <v>281847.40000000002</v>
      </c>
      <c r="H240" s="203">
        <v>258336.1</v>
      </c>
      <c r="I240" s="203">
        <v>292029</v>
      </c>
    </row>
    <row r="241" spans="1:10" x14ac:dyDescent="0.25">
      <c r="A241" s="270"/>
      <c r="B241" s="169" t="s">
        <v>1391</v>
      </c>
      <c r="C241" s="273"/>
      <c r="D241" s="273"/>
      <c r="E241" s="121">
        <v>0</v>
      </c>
      <c r="F241" s="121">
        <v>0</v>
      </c>
      <c r="G241" s="121">
        <v>0</v>
      </c>
      <c r="H241" s="202">
        <v>0</v>
      </c>
      <c r="I241" s="202">
        <v>0</v>
      </c>
    </row>
    <row r="242" spans="1:10" ht="30" x14ac:dyDescent="0.25">
      <c r="A242" s="268"/>
      <c r="B242" s="167" t="s">
        <v>128</v>
      </c>
      <c r="C242" s="271" t="s">
        <v>111</v>
      </c>
      <c r="D242" s="271" t="s">
        <v>1131</v>
      </c>
      <c r="E242" s="80"/>
      <c r="F242" s="80"/>
      <c r="G242" s="80"/>
      <c r="H242" s="197"/>
      <c r="I242" s="197"/>
    </row>
    <row r="243" spans="1:10" x14ac:dyDescent="0.25">
      <c r="A243" s="269"/>
      <c r="B243" s="168" t="s">
        <v>1389</v>
      </c>
      <c r="C243" s="272"/>
      <c r="D243" s="272"/>
      <c r="E243" s="80">
        <v>1023</v>
      </c>
      <c r="F243" s="80">
        <v>1091</v>
      </c>
      <c r="G243" s="80">
        <v>1064</v>
      </c>
      <c r="H243" s="197">
        <v>1052</v>
      </c>
      <c r="I243" s="197">
        <v>1052</v>
      </c>
    </row>
    <row r="244" spans="1:10" x14ac:dyDescent="0.25">
      <c r="A244" s="270"/>
      <c r="B244" s="169" t="s">
        <v>1391</v>
      </c>
      <c r="C244" s="273"/>
      <c r="D244" s="273"/>
      <c r="E244" s="80">
        <v>0</v>
      </c>
      <c r="F244" s="80">
        <v>0</v>
      </c>
      <c r="G244" s="80">
        <v>0</v>
      </c>
      <c r="H244" s="197">
        <v>0</v>
      </c>
      <c r="I244" s="197">
        <v>0</v>
      </c>
    </row>
    <row r="245" spans="1:10" ht="60" x14ac:dyDescent="0.25">
      <c r="A245" s="95" t="s">
        <v>129</v>
      </c>
      <c r="B245" s="119" t="s">
        <v>130</v>
      </c>
      <c r="C245" s="274" t="s">
        <v>1414</v>
      </c>
      <c r="D245" s="274" t="s">
        <v>9</v>
      </c>
      <c r="E245" s="94"/>
      <c r="F245" s="94"/>
      <c r="G245" s="94"/>
      <c r="H245" s="193"/>
      <c r="I245" s="193"/>
      <c r="J245" s="3" t="s">
        <v>1378</v>
      </c>
    </row>
    <row r="246" spans="1:10" x14ac:dyDescent="0.25">
      <c r="A246" s="95"/>
      <c r="B246" s="119" t="s">
        <v>1389</v>
      </c>
      <c r="C246" s="275"/>
      <c r="D246" s="275"/>
      <c r="E246" s="94">
        <f t="shared" ref="E246:G247" si="112">E249/E252*100</f>
        <v>3.9941462770982086</v>
      </c>
      <c r="F246" s="94">
        <f t="shared" si="112"/>
        <v>3.6426901389079904</v>
      </c>
      <c r="G246" s="94">
        <f t="shared" si="112"/>
        <v>3.9711915029196652</v>
      </c>
      <c r="H246" s="193">
        <f t="shared" ref="H246:I246" si="113">H249/H252*100</f>
        <v>0</v>
      </c>
      <c r="I246" s="193">
        <f t="shared" si="113"/>
        <v>0</v>
      </c>
      <c r="J246" s="84"/>
    </row>
    <row r="247" spans="1:10" x14ac:dyDescent="0.25">
      <c r="A247" s="95"/>
      <c r="B247" s="119" t="s">
        <v>1391</v>
      </c>
      <c r="C247" s="276"/>
      <c r="D247" s="276"/>
      <c r="E247" s="94" t="e">
        <f t="shared" si="112"/>
        <v>#DIV/0!</v>
      </c>
      <c r="F247" s="94" t="e">
        <f t="shared" si="112"/>
        <v>#DIV/0!</v>
      </c>
      <c r="G247" s="94" t="e">
        <f t="shared" si="112"/>
        <v>#DIV/0!</v>
      </c>
      <c r="H247" s="193" t="e">
        <f t="shared" ref="H247:I247" si="114">H250/H253*100</f>
        <v>#DIV/0!</v>
      </c>
      <c r="I247" s="193" t="e">
        <f t="shared" si="114"/>
        <v>#DIV/0!</v>
      </c>
      <c r="J247" s="3"/>
    </row>
    <row r="248" spans="1:10" ht="45" x14ac:dyDescent="0.25">
      <c r="A248" s="268"/>
      <c r="B248" s="167" t="s">
        <v>131</v>
      </c>
      <c r="C248" s="271" t="s">
        <v>132</v>
      </c>
      <c r="D248" s="271" t="s">
        <v>1325</v>
      </c>
      <c r="E248" s="121"/>
      <c r="F248" s="121"/>
      <c r="G248" s="121"/>
      <c r="H248" s="202"/>
      <c r="I248" s="202"/>
    </row>
    <row r="249" spans="1:10" x14ac:dyDescent="0.25">
      <c r="A249" s="269"/>
      <c r="B249" s="168" t="s">
        <v>1389</v>
      </c>
      <c r="C249" s="272"/>
      <c r="D249" s="272"/>
      <c r="E249" s="121">
        <v>13319</v>
      </c>
      <c r="F249" s="121">
        <v>13243</v>
      </c>
      <c r="G249" s="121">
        <v>11192.7</v>
      </c>
      <c r="H249" s="203"/>
      <c r="I249" s="203"/>
    </row>
    <row r="250" spans="1:10" x14ac:dyDescent="0.25">
      <c r="A250" s="270"/>
      <c r="B250" s="169" t="s">
        <v>1391</v>
      </c>
      <c r="C250" s="273"/>
      <c r="D250" s="273"/>
      <c r="E250" s="121">
        <v>0</v>
      </c>
      <c r="F250" s="121">
        <v>0</v>
      </c>
      <c r="G250" s="121">
        <v>0</v>
      </c>
      <c r="H250" s="202">
        <v>0</v>
      </c>
      <c r="I250" s="202">
        <v>0</v>
      </c>
    </row>
    <row r="251" spans="1:10" ht="30" x14ac:dyDescent="0.25">
      <c r="A251" s="268"/>
      <c r="B251" s="167" t="s">
        <v>126</v>
      </c>
      <c r="C251" s="271" t="s">
        <v>127</v>
      </c>
      <c r="D251" s="271" t="s">
        <v>1325</v>
      </c>
      <c r="E251" s="121"/>
      <c r="F251" s="121"/>
      <c r="G251" s="121"/>
      <c r="H251" s="202"/>
      <c r="I251" s="202"/>
    </row>
    <row r="252" spans="1:10" x14ac:dyDescent="0.25">
      <c r="A252" s="269"/>
      <c r="B252" s="168" t="s">
        <v>1389</v>
      </c>
      <c r="C252" s="272"/>
      <c r="D252" s="272"/>
      <c r="E252" s="121">
        <v>333463</v>
      </c>
      <c r="F252" s="121">
        <v>363550</v>
      </c>
      <c r="G252" s="121">
        <v>281847.40000000002</v>
      </c>
      <c r="H252" s="203">
        <v>258336.1</v>
      </c>
      <c r="I252" s="203">
        <v>292029</v>
      </c>
    </row>
    <row r="253" spans="1:10" x14ac:dyDescent="0.25">
      <c r="A253" s="270"/>
      <c r="B253" s="169" t="s">
        <v>1391</v>
      </c>
      <c r="C253" s="273"/>
      <c r="D253" s="273"/>
      <c r="E253" s="121">
        <v>0</v>
      </c>
      <c r="F253" s="121">
        <v>0</v>
      </c>
      <c r="G253" s="121">
        <v>0</v>
      </c>
      <c r="H253" s="202">
        <v>0</v>
      </c>
      <c r="I253" s="202">
        <v>0</v>
      </c>
    </row>
    <row r="254" spans="1:10" ht="30" x14ac:dyDescent="0.25">
      <c r="A254" s="49" t="s">
        <v>134</v>
      </c>
      <c r="B254" s="50" t="s">
        <v>133</v>
      </c>
      <c r="C254" s="46"/>
      <c r="D254" s="46"/>
      <c r="E254" s="46"/>
      <c r="F254" s="46"/>
      <c r="G254" s="46"/>
      <c r="H254" s="189"/>
      <c r="I254" s="189"/>
    </row>
    <row r="255" spans="1:10" ht="45" x14ac:dyDescent="0.25">
      <c r="A255" s="44" t="s">
        <v>136</v>
      </c>
      <c r="B255" s="45" t="s">
        <v>135</v>
      </c>
      <c r="C255" s="46"/>
      <c r="D255" s="44" t="s">
        <v>9</v>
      </c>
      <c r="E255" s="47">
        <f>E258/E261*100</f>
        <v>0</v>
      </c>
      <c r="F255" s="47">
        <f>F258/F261*100</f>
        <v>0</v>
      </c>
      <c r="G255" s="47">
        <f>G258/G261*100</f>
        <v>0</v>
      </c>
      <c r="H255" s="190">
        <f>H258/H261*100</f>
        <v>0</v>
      </c>
      <c r="I255" s="190">
        <f>I258/I261*100</f>
        <v>0</v>
      </c>
      <c r="J255" s="3" t="s">
        <v>103</v>
      </c>
    </row>
    <row r="256" spans="1:10" x14ac:dyDescent="0.25">
      <c r="A256" s="44"/>
      <c r="B256" s="45" t="s">
        <v>1390</v>
      </c>
      <c r="C256" s="46"/>
      <c r="D256" s="44" t="s">
        <v>9</v>
      </c>
      <c r="E256" s="47" t="e">
        <f t="shared" ref="E256:F257" si="115">E259/E262*100</f>
        <v>#DIV/0!</v>
      </c>
      <c r="F256" s="47" t="e">
        <f t="shared" si="115"/>
        <v>#DIV/0!</v>
      </c>
      <c r="G256" s="47" t="e">
        <f t="shared" ref="G256:I256" si="116">G259/G262*100</f>
        <v>#DIV/0!</v>
      </c>
      <c r="H256" s="190" t="e">
        <f t="shared" ref="H256" si="117">H259/H262*100</f>
        <v>#DIV/0!</v>
      </c>
      <c r="I256" s="190" t="e">
        <f t="shared" si="116"/>
        <v>#DIV/0!</v>
      </c>
      <c r="J256" s="3"/>
    </row>
    <row r="257" spans="1:10" x14ac:dyDescent="0.25">
      <c r="A257" s="44"/>
      <c r="B257" s="45" t="s">
        <v>1392</v>
      </c>
      <c r="C257" s="46"/>
      <c r="D257" s="44" t="s">
        <v>9</v>
      </c>
      <c r="E257" s="47">
        <f t="shared" si="115"/>
        <v>0</v>
      </c>
      <c r="F257" s="47">
        <f t="shared" si="115"/>
        <v>0</v>
      </c>
      <c r="G257" s="47">
        <f t="shared" ref="G257:I257" si="118">G260/G263*100</f>
        <v>0</v>
      </c>
      <c r="H257" s="190">
        <f t="shared" ref="H257" si="119">H260/H263*100</f>
        <v>0</v>
      </c>
      <c r="I257" s="190">
        <f t="shared" si="118"/>
        <v>0</v>
      </c>
      <c r="J257" s="3"/>
    </row>
    <row r="258" spans="1:10" ht="45" x14ac:dyDescent="0.25">
      <c r="A258" s="268"/>
      <c r="B258" s="167" t="s">
        <v>137</v>
      </c>
      <c r="C258" s="271" t="s">
        <v>138</v>
      </c>
      <c r="D258" s="271" t="s">
        <v>1323</v>
      </c>
      <c r="E258" s="11">
        <v>0</v>
      </c>
      <c r="F258" s="11">
        <v>0</v>
      </c>
      <c r="G258" s="11">
        <v>0</v>
      </c>
      <c r="H258" s="198">
        <v>0</v>
      </c>
      <c r="I258" s="198">
        <v>0</v>
      </c>
    </row>
    <row r="259" spans="1:10" x14ac:dyDescent="0.25">
      <c r="A259" s="269"/>
      <c r="B259" s="168" t="s">
        <v>1390</v>
      </c>
      <c r="C259" s="272"/>
      <c r="D259" s="272"/>
      <c r="E259" s="11">
        <v>0</v>
      </c>
      <c r="F259" s="11">
        <v>0</v>
      </c>
      <c r="G259" s="11">
        <v>0</v>
      </c>
      <c r="H259" s="198">
        <v>0</v>
      </c>
      <c r="I259" s="198">
        <v>0</v>
      </c>
    </row>
    <row r="260" spans="1:10" x14ac:dyDescent="0.25">
      <c r="A260" s="270"/>
      <c r="B260" s="169" t="s">
        <v>1392</v>
      </c>
      <c r="C260" s="273"/>
      <c r="D260" s="273"/>
      <c r="E260" s="11">
        <v>0</v>
      </c>
      <c r="F260" s="11">
        <v>0</v>
      </c>
      <c r="G260" s="11">
        <v>0</v>
      </c>
      <c r="H260" s="198">
        <v>0</v>
      </c>
      <c r="I260" s="198">
        <v>0</v>
      </c>
    </row>
    <row r="261" spans="1:10" ht="30" x14ac:dyDescent="0.25">
      <c r="A261" s="268"/>
      <c r="B261" s="167" t="s">
        <v>69</v>
      </c>
      <c r="C261" s="271" t="s">
        <v>70</v>
      </c>
      <c r="D261" s="271" t="s">
        <v>1323</v>
      </c>
      <c r="E261" s="11">
        <f>E262+E263</f>
        <v>25</v>
      </c>
      <c r="F261" s="11">
        <f>F262+F263</f>
        <v>25</v>
      </c>
      <c r="G261" s="138">
        <f>G262+G263</f>
        <v>24</v>
      </c>
      <c r="H261" s="196">
        <f>H262+H263</f>
        <v>24</v>
      </c>
      <c r="I261" s="196">
        <f>I262+I263</f>
        <v>24</v>
      </c>
    </row>
    <row r="262" spans="1:10" x14ac:dyDescent="0.25">
      <c r="A262" s="269"/>
      <c r="B262" s="168" t="s">
        <v>1390</v>
      </c>
      <c r="C262" s="272"/>
      <c r="D262" s="272"/>
      <c r="E262" s="138">
        <v>0</v>
      </c>
      <c r="F262" s="138">
        <v>0</v>
      </c>
      <c r="G262" s="138">
        <v>0</v>
      </c>
      <c r="H262" s="196">
        <v>0</v>
      </c>
      <c r="I262" s="196">
        <v>0</v>
      </c>
    </row>
    <row r="263" spans="1:10" x14ac:dyDescent="0.25">
      <c r="A263" s="270"/>
      <c r="B263" s="169" t="s">
        <v>1392</v>
      </c>
      <c r="C263" s="273"/>
      <c r="D263" s="273"/>
      <c r="E263" s="11">
        <v>25</v>
      </c>
      <c r="F263" s="11">
        <v>25</v>
      </c>
      <c r="G263" s="138">
        <v>24</v>
      </c>
      <c r="H263" s="196">
        <v>24</v>
      </c>
      <c r="I263" s="196">
        <v>24</v>
      </c>
    </row>
    <row r="264" spans="1:10" ht="45" x14ac:dyDescent="0.25">
      <c r="A264" s="44" t="s">
        <v>140</v>
      </c>
      <c r="B264" s="45" t="s">
        <v>139</v>
      </c>
      <c r="C264" s="46"/>
      <c r="D264" s="44" t="s">
        <v>9</v>
      </c>
      <c r="E264" s="47">
        <f t="shared" ref="E264:G266" si="120">E267/E270*100</f>
        <v>28.000000000000004</v>
      </c>
      <c r="F264" s="47">
        <f>F267/F270*100</f>
        <v>20</v>
      </c>
      <c r="G264" s="47">
        <f>G267/G270*100</f>
        <v>0</v>
      </c>
      <c r="H264" s="190">
        <f>H267/H270*100</f>
        <v>0</v>
      </c>
      <c r="I264" s="190">
        <f>I267/I270*100</f>
        <v>0</v>
      </c>
      <c r="J264" s="3" t="s">
        <v>142</v>
      </c>
    </row>
    <row r="265" spans="1:10" x14ac:dyDescent="0.25">
      <c r="A265" s="44"/>
      <c r="B265" s="45" t="s">
        <v>1390</v>
      </c>
      <c r="C265" s="46"/>
      <c r="D265" s="44" t="s">
        <v>9</v>
      </c>
      <c r="E265" s="47" t="e">
        <f t="shared" si="120"/>
        <v>#DIV/0!</v>
      </c>
      <c r="F265" s="47" t="e">
        <f t="shared" si="120"/>
        <v>#DIV/0!</v>
      </c>
      <c r="G265" s="47" t="e">
        <f t="shared" si="120"/>
        <v>#DIV/0!</v>
      </c>
      <c r="H265" s="190" t="e">
        <f t="shared" ref="H265:I265" si="121">H268/H271*100</f>
        <v>#DIV/0!</v>
      </c>
      <c r="I265" s="190" t="e">
        <f t="shared" si="121"/>
        <v>#DIV/0!</v>
      </c>
      <c r="J265" s="3"/>
    </row>
    <row r="266" spans="1:10" x14ac:dyDescent="0.25">
      <c r="A266" s="44"/>
      <c r="B266" s="45" t="s">
        <v>1392</v>
      </c>
      <c r="C266" s="46"/>
      <c r="D266" s="44" t="s">
        <v>9</v>
      </c>
      <c r="E266" s="47">
        <f t="shared" si="120"/>
        <v>28.000000000000004</v>
      </c>
      <c r="F266" s="47">
        <f t="shared" si="120"/>
        <v>20</v>
      </c>
      <c r="G266" s="47">
        <f t="shared" si="120"/>
        <v>0</v>
      </c>
      <c r="H266" s="190">
        <f t="shared" ref="H266:I266" si="122">H269/H272*100</f>
        <v>0</v>
      </c>
      <c r="I266" s="190">
        <f t="shared" si="122"/>
        <v>0</v>
      </c>
      <c r="J266" s="3"/>
    </row>
    <row r="267" spans="1:10" ht="30" x14ac:dyDescent="0.25">
      <c r="A267" s="8"/>
      <c r="B267" s="7" t="s">
        <v>141</v>
      </c>
      <c r="C267" s="6" t="s">
        <v>1379</v>
      </c>
      <c r="D267" s="6" t="s">
        <v>1323</v>
      </c>
      <c r="E267" s="11">
        <f>E268+E269</f>
        <v>7</v>
      </c>
      <c r="F267" s="11">
        <f>F268+F269</f>
        <v>5</v>
      </c>
      <c r="G267" s="11">
        <f>G268+G269</f>
        <v>0</v>
      </c>
      <c r="H267" s="198">
        <f>H268+H269</f>
        <v>0</v>
      </c>
      <c r="I267" s="198">
        <f>I268+I269</f>
        <v>0</v>
      </c>
    </row>
    <row r="268" spans="1:10" x14ac:dyDescent="0.25">
      <c r="A268" s="8"/>
      <c r="B268" s="7" t="s">
        <v>1390</v>
      </c>
      <c r="C268" s="6"/>
      <c r="D268" s="6" t="s">
        <v>1323</v>
      </c>
      <c r="E268" s="11">
        <v>0</v>
      </c>
      <c r="F268" s="11">
        <v>0</v>
      </c>
      <c r="G268" s="11">
        <v>0</v>
      </c>
      <c r="H268" s="198">
        <v>0</v>
      </c>
      <c r="I268" s="198">
        <v>0</v>
      </c>
    </row>
    <row r="269" spans="1:10" x14ac:dyDescent="0.25">
      <c r="A269" s="8"/>
      <c r="B269" s="7" t="s">
        <v>1392</v>
      </c>
      <c r="C269" s="6"/>
      <c r="D269" s="6" t="s">
        <v>1323</v>
      </c>
      <c r="E269" s="11">
        <v>7</v>
      </c>
      <c r="F269" s="11">
        <v>5</v>
      </c>
      <c r="G269" s="11">
        <v>0</v>
      </c>
      <c r="H269" s="198">
        <v>0</v>
      </c>
      <c r="I269" s="198">
        <v>0</v>
      </c>
    </row>
    <row r="270" spans="1:10" ht="30" x14ac:dyDescent="0.25">
      <c r="A270" s="8"/>
      <c r="B270" s="7" t="s">
        <v>84</v>
      </c>
      <c r="C270" s="6" t="s">
        <v>70</v>
      </c>
      <c r="D270" s="6" t="s">
        <v>1323</v>
      </c>
      <c r="E270" s="11">
        <f>E271+E272</f>
        <v>25</v>
      </c>
      <c r="F270" s="11">
        <f>F271+F272</f>
        <v>25</v>
      </c>
      <c r="G270" s="138">
        <f>G271+G272</f>
        <v>24</v>
      </c>
      <c r="H270" s="196">
        <f>H271+H272</f>
        <v>24</v>
      </c>
      <c r="I270" s="196">
        <f>I271+I272</f>
        <v>24</v>
      </c>
    </row>
    <row r="271" spans="1:10" x14ac:dyDescent="0.25">
      <c r="A271" s="8"/>
      <c r="B271" s="7" t="s">
        <v>1390</v>
      </c>
      <c r="C271" s="6"/>
      <c r="D271" s="6" t="s">
        <v>1323</v>
      </c>
      <c r="E271" s="138">
        <v>0</v>
      </c>
      <c r="F271" s="138">
        <v>0</v>
      </c>
      <c r="G271" s="138">
        <v>0</v>
      </c>
      <c r="H271" s="196">
        <v>0</v>
      </c>
      <c r="I271" s="196">
        <v>0</v>
      </c>
    </row>
    <row r="272" spans="1:10" x14ac:dyDescent="0.25">
      <c r="A272" s="8"/>
      <c r="B272" s="7" t="s">
        <v>1392</v>
      </c>
      <c r="C272" s="6"/>
      <c r="D272" s="6" t="s">
        <v>1323</v>
      </c>
      <c r="E272" s="11">
        <v>25</v>
      </c>
      <c r="F272" s="11">
        <v>25</v>
      </c>
      <c r="G272" s="184">
        <v>24</v>
      </c>
      <c r="H272" s="204">
        <v>24</v>
      </c>
      <c r="I272" s="204">
        <v>24</v>
      </c>
    </row>
  </sheetData>
  <mergeCells count="144">
    <mergeCell ref="A7:G7"/>
    <mergeCell ref="A8:G8"/>
    <mergeCell ref="A3:G3"/>
    <mergeCell ref="A4:G4"/>
    <mergeCell ref="C13:C15"/>
    <mergeCell ref="A13:A15"/>
    <mergeCell ref="C16:C18"/>
    <mergeCell ref="A16:A18"/>
    <mergeCell ref="A22:A24"/>
    <mergeCell ref="C22:C24"/>
    <mergeCell ref="D13:D15"/>
    <mergeCell ref="D16:D18"/>
    <mergeCell ref="D22:D24"/>
    <mergeCell ref="A46:A48"/>
    <mergeCell ref="C46:C48"/>
    <mergeCell ref="A49:A51"/>
    <mergeCell ref="C49:C51"/>
    <mergeCell ref="D56:D58"/>
    <mergeCell ref="D68:D70"/>
    <mergeCell ref="A25:A27"/>
    <mergeCell ref="C25:C27"/>
    <mergeCell ref="A28:A30"/>
    <mergeCell ref="C28:C30"/>
    <mergeCell ref="A31:A33"/>
    <mergeCell ref="A53:A55"/>
    <mergeCell ref="C53:C55"/>
    <mergeCell ref="A56:A58"/>
    <mergeCell ref="C56:C58"/>
    <mergeCell ref="D25:D27"/>
    <mergeCell ref="D28:D30"/>
    <mergeCell ref="D31:D33"/>
    <mergeCell ref="D46:D48"/>
    <mergeCell ref="D49:D51"/>
    <mergeCell ref="D53:D55"/>
    <mergeCell ref="A68:A70"/>
    <mergeCell ref="C68:C70"/>
    <mergeCell ref="C31:C33"/>
    <mergeCell ref="D71:D73"/>
    <mergeCell ref="A95:A97"/>
    <mergeCell ref="C95:C97"/>
    <mergeCell ref="D95:D97"/>
    <mergeCell ref="D88:D93"/>
    <mergeCell ref="C88:C93"/>
    <mergeCell ref="A71:A73"/>
    <mergeCell ref="C71:C73"/>
    <mergeCell ref="A75:A77"/>
    <mergeCell ref="C75:C77"/>
    <mergeCell ref="A78:A80"/>
    <mergeCell ref="C78:C80"/>
    <mergeCell ref="A108:A110"/>
    <mergeCell ref="C108:C110"/>
    <mergeCell ref="D108:D110"/>
    <mergeCell ref="D75:D77"/>
    <mergeCell ref="D78:D80"/>
    <mergeCell ref="A101:A103"/>
    <mergeCell ref="C101:C103"/>
    <mergeCell ref="D101:D103"/>
    <mergeCell ref="A98:A100"/>
    <mergeCell ref="C98:C100"/>
    <mergeCell ref="D98:D100"/>
    <mergeCell ref="A104:A106"/>
    <mergeCell ref="C104:C106"/>
    <mergeCell ref="D104:D106"/>
    <mergeCell ref="A127:A129"/>
    <mergeCell ref="C127:C129"/>
    <mergeCell ref="D127:D129"/>
    <mergeCell ref="A130:A132"/>
    <mergeCell ref="C130:C132"/>
    <mergeCell ref="D130:D132"/>
    <mergeCell ref="A111:A113"/>
    <mergeCell ref="C111:C113"/>
    <mergeCell ref="D111:D113"/>
    <mergeCell ref="A124:A126"/>
    <mergeCell ref="C124:C126"/>
    <mergeCell ref="D124:D126"/>
    <mergeCell ref="A153:A155"/>
    <mergeCell ref="C153:C155"/>
    <mergeCell ref="D153:D155"/>
    <mergeCell ref="A157:A159"/>
    <mergeCell ref="C157:C159"/>
    <mergeCell ref="D157:D159"/>
    <mergeCell ref="A133:A135"/>
    <mergeCell ref="C133:C135"/>
    <mergeCell ref="D133:D135"/>
    <mergeCell ref="A150:A152"/>
    <mergeCell ref="C150:C152"/>
    <mergeCell ref="D150:D152"/>
    <mergeCell ref="A170:A172"/>
    <mergeCell ref="C170:C172"/>
    <mergeCell ref="D170:D172"/>
    <mergeCell ref="D164:D166"/>
    <mergeCell ref="C164:C166"/>
    <mergeCell ref="A160:A162"/>
    <mergeCell ref="C160:C162"/>
    <mergeCell ref="D160:D162"/>
    <mergeCell ref="A167:A169"/>
    <mergeCell ref="C167:C169"/>
    <mergeCell ref="D167:D169"/>
    <mergeCell ref="C173:C175"/>
    <mergeCell ref="D173:D175"/>
    <mergeCell ref="A219:A221"/>
    <mergeCell ref="C219:C221"/>
    <mergeCell ref="D219:D221"/>
    <mergeCell ref="A176:A178"/>
    <mergeCell ref="C176:C178"/>
    <mergeCell ref="D176:D178"/>
    <mergeCell ref="A179:A181"/>
    <mergeCell ref="C179:C181"/>
    <mergeCell ref="D179:D181"/>
    <mergeCell ref="A229:A231"/>
    <mergeCell ref="C229:C231"/>
    <mergeCell ref="D229:D231"/>
    <mergeCell ref="C226:C228"/>
    <mergeCell ref="D226:D228"/>
    <mergeCell ref="A222:A224"/>
    <mergeCell ref="C222:C224"/>
    <mergeCell ref="D222:D224"/>
    <mergeCell ref="C216:C218"/>
    <mergeCell ref="D216:D218"/>
    <mergeCell ref="A242:A244"/>
    <mergeCell ref="C242:C244"/>
    <mergeCell ref="D242:D244"/>
    <mergeCell ref="C236:C238"/>
    <mergeCell ref="D236:D238"/>
    <mergeCell ref="A232:A234"/>
    <mergeCell ref="C232:C234"/>
    <mergeCell ref="D232:D234"/>
    <mergeCell ref="A239:A241"/>
    <mergeCell ref="C239:C241"/>
    <mergeCell ref="D239:D241"/>
    <mergeCell ref="A261:A263"/>
    <mergeCell ref="C261:C263"/>
    <mergeCell ref="D261:D263"/>
    <mergeCell ref="C245:C247"/>
    <mergeCell ref="D245:D247"/>
    <mergeCell ref="A258:A260"/>
    <mergeCell ref="C258:C260"/>
    <mergeCell ref="D258:D260"/>
    <mergeCell ref="A248:A250"/>
    <mergeCell ref="C248:C250"/>
    <mergeCell ref="D248:D250"/>
    <mergeCell ref="A251:A253"/>
    <mergeCell ref="C251:C253"/>
    <mergeCell ref="D251:D253"/>
  </mergeCells>
  <pageMargins left="0.70866141732283472" right="0.70866141732283472" top="0.74803149606299213" bottom="0.74803149606299213" header="0.31496062992125984" footer="0.31496062992125984"/>
  <pageSetup paperSize="9" scale="51" orientation="portrait" r:id="rId1"/>
  <rowBreaks count="1" manualBreakCount="1">
    <brk id="11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O474"/>
  <sheetViews>
    <sheetView view="pageBreakPreview" zoomScale="80" zoomScaleSheetLayoutView="80" workbookViewId="0">
      <selection activeCell="B116" sqref="B116:B117"/>
    </sheetView>
  </sheetViews>
  <sheetFormatPr defaultRowHeight="15" x14ac:dyDescent="0.25"/>
  <cols>
    <col min="2" max="2" width="75.140625" customWidth="1"/>
    <col min="3" max="3" width="20.140625" customWidth="1"/>
    <col min="4" max="4" width="16.140625" customWidth="1"/>
    <col min="5" max="5" width="12.5703125" customWidth="1"/>
    <col min="6" max="6" width="12" customWidth="1"/>
    <col min="7" max="9" width="11.85546875" customWidth="1"/>
    <col min="10" max="10" width="41.85546875" customWidth="1"/>
  </cols>
  <sheetData>
    <row r="3" spans="1:10" ht="18.75" x14ac:dyDescent="0.3">
      <c r="A3" s="258" t="s">
        <v>0</v>
      </c>
      <c r="B3" s="258"/>
      <c r="C3" s="258"/>
      <c r="D3" s="258"/>
      <c r="E3" s="258"/>
      <c r="F3" s="258"/>
      <c r="G3" s="258"/>
      <c r="H3" s="187"/>
      <c r="I3" s="181"/>
      <c r="J3" s="14"/>
    </row>
    <row r="4" spans="1:10" ht="18.75" x14ac:dyDescent="0.3">
      <c r="A4" s="258" t="s">
        <v>1</v>
      </c>
      <c r="B4" s="258"/>
      <c r="C4" s="258"/>
      <c r="D4" s="258"/>
      <c r="E4" s="258"/>
      <c r="F4" s="258"/>
      <c r="G4" s="258"/>
      <c r="H4" s="187"/>
      <c r="I4" s="181"/>
      <c r="J4" s="12"/>
    </row>
    <row r="5" spans="1:10" x14ac:dyDescent="0.25">
      <c r="A5" s="1"/>
      <c r="B5" s="1"/>
      <c r="C5" s="1"/>
      <c r="D5" s="1"/>
      <c r="E5" s="1"/>
      <c r="F5" s="1"/>
      <c r="G5" s="1"/>
      <c r="H5" s="1"/>
      <c r="I5" s="1"/>
      <c r="J5" s="1"/>
    </row>
    <row r="6" spans="1:10" ht="45" x14ac:dyDescent="0.25">
      <c r="A6" s="4" t="s">
        <v>6</v>
      </c>
      <c r="B6" s="4" t="s">
        <v>431</v>
      </c>
      <c r="C6" s="5" t="s">
        <v>10</v>
      </c>
      <c r="D6" s="5" t="s">
        <v>11</v>
      </c>
      <c r="E6" s="5" t="s">
        <v>1622</v>
      </c>
      <c r="F6" s="5" t="s">
        <v>1623</v>
      </c>
      <c r="G6" s="5" t="s">
        <v>1640</v>
      </c>
      <c r="H6" s="5" t="s">
        <v>1724</v>
      </c>
      <c r="I6" s="5" t="s">
        <v>1725</v>
      </c>
      <c r="J6" s="2" t="s">
        <v>16</v>
      </c>
    </row>
    <row r="7" spans="1:10" x14ac:dyDescent="0.25">
      <c r="A7" s="257" t="s">
        <v>3</v>
      </c>
      <c r="B7" s="257"/>
      <c r="C7" s="257"/>
      <c r="D7" s="257"/>
      <c r="E7" s="257"/>
      <c r="F7" s="257"/>
      <c r="G7" s="257"/>
      <c r="H7" s="183"/>
      <c r="I7" s="183"/>
    </row>
    <row r="8" spans="1:10" ht="15" customHeight="1" x14ac:dyDescent="0.25">
      <c r="A8" s="257" t="s">
        <v>143</v>
      </c>
      <c r="B8" s="257"/>
      <c r="C8" s="257"/>
      <c r="D8" s="257"/>
      <c r="E8" s="257"/>
      <c r="F8" s="257"/>
      <c r="G8" s="257"/>
      <c r="H8" s="183"/>
      <c r="I8" s="183"/>
    </row>
    <row r="9" spans="1:10" ht="60" x14ac:dyDescent="0.25">
      <c r="A9" s="49" t="s">
        <v>145</v>
      </c>
      <c r="B9" s="50" t="s">
        <v>144</v>
      </c>
      <c r="C9" s="45"/>
      <c r="D9" s="46"/>
      <c r="E9" s="46"/>
      <c r="F9" s="46"/>
      <c r="G9" s="46"/>
      <c r="H9" s="46"/>
      <c r="I9" s="46"/>
    </row>
    <row r="10" spans="1:10" ht="60" x14ac:dyDescent="0.25">
      <c r="A10" s="44" t="s">
        <v>147</v>
      </c>
      <c r="B10" s="45" t="s">
        <v>146</v>
      </c>
      <c r="C10" s="45"/>
      <c r="D10" s="44" t="s">
        <v>9</v>
      </c>
      <c r="E10" s="47">
        <f>(E11+E12+E13+E14)/E15*100</f>
        <v>86.581196581196579</v>
      </c>
      <c r="F10" s="47">
        <f>(F11+F12+F13+F14)/F15*100</f>
        <v>84.898477157360404</v>
      </c>
      <c r="G10" s="47">
        <f>(G11+G12+G13+G14)/G15*100</f>
        <v>86.092436974789919</v>
      </c>
      <c r="H10" s="47">
        <f>(H11+H12+H13+H14)/H15*100</f>
        <v>82.855973813420619</v>
      </c>
      <c r="I10" s="47">
        <f>(I11+I12+I13+I14)/I15*100</f>
        <v>82.855973813420619</v>
      </c>
      <c r="J10" s="3" t="s">
        <v>28</v>
      </c>
    </row>
    <row r="11" spans="1:10" ht="60" x14ac:dyDescent="0.25">
      <c r="A11" s="8"/>
      <c r="B11" s="17" t="s">
        <v>148</v>
      </c>
      <c r="C11" s="6" t="s">
        <v>149</v>
      </c>
      <c r="D11" s="6" t="s">
        <v>1131</v>
      </c>
      <c r="E11" s="36">
        <v>1976</v>
      </c>
      <c r="F11" s="36">
        <v>1977</v>
      </c>
      <c r="G11" s="36">
        <v>2037</v>
      </c>
      <c r="H11" s="36">
        <v>2017</v>
      </c>
      <c r="I11" s="36">
        <v>2017</v>
      </c>
    </row>
    <row r="12" spans="1:10" ht="30" x14ac:dyDescent="0.25">
      <c r="A12" s="8"/>
      <c r="B12" s="17" t="s">
        <v>150</v>
      </c>
      <c r="C12" s="6" t="s">
        <v>151</v>
      </c>
      <c r="D12" s="6" t="s">
        <v>1131</v>
      </c>
      <c r="E12" s="36">
        <v>50</v>
      </c>
      <c r="F12" s="36">
        <v>30</v>
      </c>
      <c r="G12" s="36">
        <v>12</v>
      </c>
      <c r="H12" s="36">
        <v>8</v>
      </c>
      <c r="I12" s="36">
        <v>8</v>
      </c>
      <c r="J12" s="37"/>
    </row>
    <row r="13" spans="1:10" ht="45" x14ac:dyDescent="0.25">
      <c r="A13" s="8"/>
      <c r="B13" s="17" t="s">
        <v>152</v>
      </c>
      <c r="C13" s="6" t="s">
        <v>153</v>
      </c>
      <c r="D13" s="6" t="s">
        <v>1131</v>
      </c>
      <c r="E13" s="36"/>
      <c r="F13" s="36"/>
      <c r="G13" s="36"/>
      <c r="H13" s="36"/>
      <c r="I13" s="36"/>
    </row>
    <row r="14" spans="1:10" ht="60" x14ac:dyDescent="0.25">
      <c r="A14" s="8"/>
      <c r="B14" s="17" t="s">
        <v>154</v>
      </c>
      <c r="C14" s="6" t="s">
        <v>155</v>
      </c>
      <c r="D14" s="6" t="s">
        <v>1131</v>
      </c>
      <c r="E14" s="36"/>
      <c r="F14" s="36"/>
      <c r="G14" s="36"/>
      <c r="H14" s="36"/>
      <c r="I14" s="36"/>
    </row>
    <row r="15" spans="1:10" ht="30" x14ac:dyDescent="0.25">
      <c r="A15" s="8"/>
      <c r="B15" s="17" t="s">
        <v>156</v>
      </c>
      <c r="C15" s="6" t="s">
        <v>157</v>
      </c>
      <c r="D15" s="6" t="s">
        <v>1131</v>
      </c>
      <c r="E15" s="36">
        <v>2340</v>
      </c>
      <c r="F15" s="36">
        <v>2364</v>
      </c>
      <c r="G15" s="36">
        <v>2380</v>
      </c>
      <c r="H15" s="36">
        <v>2444</v>
      </c>
      <c r="I15" s="36">
        <v>2444</v>
      </c>
    </row>
    <row r="16" spans="1:10" ht="75" x14ac:dyDescent="0.25">
      <c r="A16" s="44" t="s">
        <v>160</v>
      </c>
      <c r="B16" s="45" t="s">
        <v>159</v>
      </c>
      <c r="C16" s="46"/>
      <c r="D16" s="44"/>
      <c r="E16" s="47"/>
      <c r="F16" s="47"/>
      <c r="G16" s="47"/>
      <c r="H16" s="47"/>
      <c r="I16" s="47"/>
      <c r="J16" s="3" t="s">
        <v>164</v>
      </c>
    </row>
    <row r="17" spans="1:10" x14ac:dyDescent="0.25">
      <c r="A17" s="44"/>
      <c r="B17" s="48" t="s">
        <v>1389</v>
      </c>
      <c r="C17" s="274"/>
      <c r="D17" s="274" t="s">
        <v>9</v>
      </c>
      <c r="E17" s="47">
        <f t="shared" ref="E17:F19" si="0">E20/E23*100</f>
        <v>33.097165991902834</v>
      </c>
      <c r="F17" s="47">
        <f t="shared" si="0"/>
        <v>42.18512898330804</v>
      </c>
      <c r="G17" s="47">
        <f t="shared" ref="G17:I17" si="1">G20/G23*100</f>
        <v>52.52822778595975</v>
      </c>
      <c r="H17" s="47">
        <f t="shared" ref="H17" si="2">H20/H23*100</f>
        <v>63.906792265741196</v>
      </c>
      <c r="I17" s="47">
        <f t="shared" si="1"/>
        <v>63.906792265741196</v>
      </c>
      <c r="J17" s="3"/>
    </row>
    <row r="18" spans="1:10" x14ac:dyDescent="0.25">
      <c r="A18" s="44"/>
      <c r="B18" s="48" t="s">
        <v>1390</v>
      </c>
      <c r="C18" s="275"/>
      <c r="D18" s="275" t="s">
        <v>9</v>
      </c>
      <c r="E18" s="47" t="e">
        <f t="shared" si="0"/>
        <v>#DIV/0!</v>
      </c>
      <c r="F18" s="47" t="e">
        <f t="shared" si="0"/>
        <v>#DIV/0!</v>
      </c>
      <c r="G18" s="47" t="e">
        <f t="shared" ref="G18:I18" si="3">G21/G24*100</f>
        <v>#DIV/0!</v>
      </c>
      <c r="H18" s="47" t="e">
        <f t="shared" ref="H18" si="4">H21/H24*100</f>
        <v>#DIV/0!</v>
      </c>
      <c r="I18" s="47" t="e">
        <f t="shared" si="3"/>
        <v>#DIV/0!</v>
      </c>
      <c r="J18" s="3"/>
    </row>
    <row r="19" spans="1:10" x14ac:dyDescent="0.25">
      <c r="A19" s="44"/>
      <c r="B19" s="48" t="s">
        <v>1392</v>
      </c>
      <c r="C19" s="276"/>
      <c r="D19" s="276" t="s">
        <v>9</v>
      </c>
      <c r="E19" s="47">
        <f t="shared" si="0"/>
        <v>33.097165991902834</v>
      </c>
      <c r="F19" s="47">
        <f t="shared" si="0"/>
        <v>42.18512898330804</v>
      </c>
      <c r="G19" s="47">
        <f t="shared" ref="G19:I19" si="5">G22/G25*100</f>
        <v>52.52822778595975</v>
      </c>
      <c r="H19" s="47">
        <f t="shared" ref="H19" si="6">H22/H25*100</f>
        <v>63.906792265741196</v>
      </c>
      <c r="I19" s="47">
        <f t="shared" si="5"/>
        <v>63.906792265741196</v>
      </c>
      <c r="J19" s="3"/>
    </row>
    <row r="20" spans="1:10" ht="105" x14ac:dyDescent="0.25">
      <c r="A20" s="268"/>
      <c r="B20" s="173" t="s">
        <v>161</v>
      </c>
      <c r="C20" s="271" t="s">
        <v>162</v>
      </c>
      <c r="D20" s="271" t="s">
        <v>1131</v>
      </c>
      <c r="E20" s="36">
        <f>E21+E22</f>
        <v>654</v>
      </c>
      <c r="F20" s="36">
        <f>F21+F22</f>
        <v>834</v>
      </c>
      <c r="G20" s="36">
        <f>G21+G22</f>
        <v>1070</v>
      </c>
      <c r="H20" s="36">
        <f>H21+H22</f>
        <v>1289</v>
      </c>
      <c r="I20" s="36">
        <f>I21+I22</f>
        <v>1289</v>
      </c>
    </row>
    <row r="21" spans="1:10" x14ac:dyDescent="0.25">
      <c r="A21" s="269"/>
      <c r="B21" s="168" t="s">
        <v>1390</v>
      </c>
      <c r="C21" s="272"/>
      <c r="D21" s="272"/>
      <c r="E21" s="93">
        <v>0</v>
      </c>
      <c r="F21" s="93">
        <v>0</v>
      </c>
      <c r="G21" s="180">
        <v>0</v>
      </c>
      <c r="H21" s="180">
        <v>0</v>
      </c>
      <c r="I21" s="180">
        <v>0</v>
      </c>
    </row>
    <row r="22" spans="1:10" x14ac:dyDescent="0.25">
      <c r="A22" s="270"/>
      <c r="B22" s="169" t="s">
        <v>1392</v>
      </c>
      <c r="C22" s="273"/>
      <c r="D22" s="273"/>
      <c r="E22" s="93">
        <v>654</v>
      </c>
      <c r="F22" s="180">
        <v>834</v>
      </c>
      <c r="G22" s="180">
        <v>1070</v>
      </c>
      <c r="H22" s="180">
        <f>244+232+198+205+205+205</f>
        <v>1289</v>
      </c>
      <c r="I22" s="180">
        <f>244+232+198+205+205+205</f>
        <v>1289</v>
      </c>
    </row>
    <row r="23" spans="1:10" ht="60" x14ac:dyDescent="0.25">
      <c r="A23" s="287"/>
      <c r="B23" s="167" t="s">
        <v>163</v>
      </c>
      <c r="C23" s="170"/>
      <c r="D23" s="6"/>
      <c r="E23" s="36">
        <f>E24+E25</f>
        <v>1976</v>
      </c>
      <c r="F23" s="36">
        <f>F24+F25</f>
        <v>1977</v>
      </c>
      <c r="G23" s="36">
        <f>G24+G25</f>
        <v>2037</v>
      </c>
      <c r="H23" s="36">
        <f>H24+H25</f>
        <v>2017</v>
      </c>
      <c r="I23" s="36">
        <f>I24+I25</f>
        <v>2017</v>
      </c>
    </row>
    <row r="24" spans="1:10" ht="30" x14ac:dyDescent="0.25">
      <c r="A24" s="287"/>
      <c r="B24" s="168" t="s">
        <v>1390</v>
      </c>
      <c r="C24" s="170" t="s">
        <v>1694</v>
      </c>
      <c r="D24" s="271" t="s">
        <v>1131</v>
      </c>
      <c r="E24" s="36">
        <v>0</v>
      </c>
      <c r="F24" s="36">
        <v>0</v>
      </c>
      <c r="G24" s="36">
        <v>0</v>
      </c>
      <c r="H24" s="36">
        <v>0</v>
      </c>
      <c r="I24" s="36">
        <v>0</v>
      </c>
    </row>
    <row r="25" spans="1:10" ht="30" x14ac:dyDescent="0.25">
      <c r="A25" s="287"/>
      <c r="B25" s="169" t="s">
        <v>1392</v>
      </c>
      <c r="C25" s="170" t="s">
        <v>1693</v>
      </c>
      <c r="D25" s="272"/>
      <c r="E25" s="36">
        <v>1976</v>
      </c>
      <c r="F25" s="36">
        <v>1977</v>
      </c>
      <c r="G25" s="36">
        <v>2037</v>
      </c>
      <c r="H25" s="36">
        <v>2017</v>
      </c>
      <c r="I25" s="36">
        <v>2017</v>
      </c>
    </row>
    <row r="26" spans="1:10" x14ac:dyDescent="0.25">
      <c r="A26" s="44"/>
      <c r="B26" s="48" t="s">
        <v>1391</v>
      </c>
      <c r="C26" s="274"/>
      <c r="D26" s="274" t="s">
        <v>9</v>
      </c>
      <c r="E26" s="47" t="e">
        <f t="shared" ref="E26:F28" si="7">E29/E32*100</f>
        <v>#DIV/0!</v>
      </c>
      <c r="F26" s="47" t="e">
        <f t="shared" si="7"/>
        <v>#DIV/0!</v>
      </c>
      <c r="G26" s="47" t="e">
        <f t="shared" ref="G26:I26" si="8">G29/G32*100</f>
        <v>#DIV/0!</v>
      </c>
      <c r="H26" s="47" t="e">
        <f t="shared" ref="H26" si="9">H29/H32*100</f>
        <v>#DIV/0!</v>
      </c>
      <c r="I26" s="47" t="e">
        <f t="shared" si="8"/>
        <v>#DIV/0!</v>
      </c>
      <c r="J26" s="3"/>
    </row>
    <row r="27" spans="1:10" x14ac:dyDescent="0.25">
      <c r="A27" s="44"/>
      <c r="B27" s="48" t="s">
        <v>1390</v>
      </c>
      <c r="C27" s="275"/>
      <c r="D27" s="275"/>
      <c r="E27" s="47" t="e">
        <f t="shared" si="7"/>
        <v>#DIV/0!</v>
      </c>
      <c r="F27" s="47" t="e">
        <f t="shared" si="7"/>
        <v>#DIV/0!</v>
      </c>
      <c r="G27" s="47" t="e">
        <f t="shared" ref="G27:I27" si="10">G30/G33*100</f>
        <v>#DIV/0!</v>
      </c>
      <c r="H27" s="47" t="e">
        <f t="shared" ref="H27" si="11">H30/H33*100</f>
        <v>#DIV/0!</v>
      </c>
      <c r="I27" s="47" t="e">
        <f t="shared" si="10"/>
        <v>#DIV/0!</v>
      </c>
      <c r="J27" s="3"/>
    </row>
    <row r="28" spans="1:10" x14ac:dyDescent="0.25">
      <c r="A28" s="44"/>
      <c r="B28" s="48" t="s">
        <v>1392</v>
      </c>
      <c r="C28" s="276"/>
      <c r="D28" s="276"/>
      <c r="E28" s="47" t="e">
        <f t="shared" si="7"/>
        <v>#DIV/0!</v>
      </c>
      <c r="F28" s="47" t="e">
        <f t="shared" si="7"/>
        <v>#DIV/0!</v>
      </c>
      <c r="G28" s="47" t="e">
        <f t="shared" ref="G28:I28" si="12">G31/G34*100</f>
        <v>#DIV/0!</v>
      </c>
      <c r="H28" s="47" t="e">
        <f t="shared" ref="H28" si="13">H31/H34*100</f>
        <v>#DIV/0!</v>
      </c>
      <c r="I28" s="47" t="e">
        <f t="shared" si="12"/>
        <v>#DIV/0!</v>
      </c>
      <c r="J28" s="3"/>
    </row>
    <row r="29" spans="1:10" ht="105" x14ac:dyDescent="0.25">
      <c r="A29" s="268"/>
      <c r="B29" s="167" t="s">
        <v>161</v>
      </c>
      <c r="C29" s="271" t="s">
        <v>162</v>
      </c>
      <c r="D29" s="271" t="s">
        <v>1131</v>
      </c>
      <c r="E29" s="36">
        <f>E30+E31</f>
        <v>0</v>
      </c>
      <c r="F29" s="36">
        <f>F30+F31</f>
        <v>0</v>
      </c>
      <c r="G29" s="36">
        <f>G30+G31</f>
        <v>0</v>
      </c>
      <c r="H29" s="36">
        <f>H30+H31</f>
        <v>0</v>
      </c>
      <c r="I29" s="36">
        <f>I30+I31</f>
        <v>0</v>
      </c>
    </row>
    <row r="30" spans="1:10" x14ac:dyDescent="0.25">
      <c r="A30" s="269"/>
      <c r="B30" s="168" t="s">
        <v>1390</v>
      </c>
      <c r="C30" s="272"/>
      <c r="D30" s="272"/>
      <c r="E30" s="11">
        <v>0</v>
      </c>
      <c r="F30" s="11">
        <v>0</v>
      </c>
      <c r="G30" s="11">
        <v>0</v>
      </c>
      <c r="H30" s="11">
        <v>0</v>
      </c>
      <c r="I30" s="11">
        <v>0</v>
      </c>
      <c r="J30" s="3"/>
    </row>
    <row r="31" spans="1:10" x14ac:dyDescent="0.25">
      <c r="A31" s="270"/>
      <c r="B31" s="169" t="s">
        <v>1392</v>
      </c>
      <c r="C31" s="273"/>
      <c r="D31" s="273"/>
      <c r="E31" s="11">
        <v>0</v>
      </c>
      <c r="F31" s="11">
        <v>0</v>
      </c>
      <c r="G31" s="11">
        <v>0</v>
      </c>
      <c r="H31" s="11">
        <v>0</v>
      </c>
      <c r="I31" s="11">
        <v>0</v>
      </c>
      <c r="J31" s="3"/>
    </row>
    <row r="32" spans="1:10" ht="60" x14ac:dyDescent="0.25">
      <c r="A32" s="268"/>
      <c r="B32" s="167" t="s">
        <v>163</v>
      </c>
      <c r="C32" s="171"/>
      <c r="D32" s="171"/>
      <c r="E32" s="36">
        <f>E33+E34</f>
        <v>0</v>
      </c>
      <c r="F32" s="36">
        <f>F33+F34</f>
        <v>0</v>
      </c>
      <c r="G32" s="36">
        <f>G33+G34</f>
        <v>0</v>
      </c>
      <c r="H32" s="36">
        <f>H33+H34</f>
        <v>0</v>
      </c>
      <c r="I32" s="36">
        <f>I33+I34</f>
        <v>0</v>
      </c>
    </row>
    <row r="33" spans="1:10" ht="30" x14ac:dyDescent="0.25">
      <c r="A33" s="269"/>
      <c r="B33" s="168" t="s">
        <v>1390</v>
      </c>
      <c r="C33" s="170" t="s">
        <v>1694</v>
      </c>
      <c r="D33" s="6" t="s">
        <v>1131</v>
      </c>
      <c r="E33" s="36">
        <v>0</v>
      </c>
      <c r="F33" s="36">
        <v>0</v>
      </c>
      <c r="G33" s="36">
        <v>0</v>
      </c>
      <c r="H33" s="36">
        <v>0</v>
      </c>
      <c r="I33" s="36">
        <v>0</v>
      </c>
      <c r="J33" s="3"/>
    </row>
    <row r="34" spans="1:10" ht="30" x14ac:dyDescent="0.25">
      <c r="A34" s="270"/>
      <c r="B34" s="169" t="s">
        <v>1392</v>
      </c>
      <c r="C34" s="170" t="s">
        <v>1693</v>
      </c>
      <c r="D34" s="6" t="s">
        <v>1131</v>
      </c>
      <c r="E34" s="11">
        <v>0</v>
      </c>
      <c r="F34" s="11">
        <v>0</v>
      </c>
      <c r="G34" s="11">
        <v>0</v>
      </c>
      <c r="H34" s="11">
        <v>0</v>
      </c>
      <c r="I34" s="11">
        <v>0</v>
      </c>
      <c r="J34" s="3"/>
    </row>
    <row r="35" spans="1:10" ht="75" x14ac:dyDescent="0.25">
      <c r="A35" s="53" t="s">
        <v>166</v>
      </c>
      <c r="B35" s="54" t="s">
        <v>165</v>
      </c>
      <c r="C35" s="55"/>
      <c r="D35" s="53" t="s">
        <v>9</v>
      </c>
      <c r="E35" s="56" t="e">
        <f>E36/E37*100</f>
        <v>#DIV/0!</v>
      </c>
      <c r="F35" s="56" t="e">
        <f>F36/F37*100</f>
        <v>#DIV/0!</v>
      </c>
      <c r="G35" s="56" t="e">
        <f>G36/G37*100</f>
        <v>#DIV/0!</v>
      </c>
      <c r="H35" s="56" t="e">
        <f>H36/H37*100</f>
        <v>#DIV/0!</v>
      </c>
      <c r="I35" s="56">
        <f>I36/I37*100</f>
        <v>100</v>
      </c>
      <c r="J35" s="3" t="s">
        <v>112</v>
      </c>
    </row>
    <row r="36" spans="1:10" ht="75" x14ac:dyDescent="0.25">
      <c r="A36" s="55"/>
      <c r="B36" s="54" t="s">
        <v>167</v>
      </c>
      <c r="C36" s="53" t="s">
        <v>168</v>
      </c>
      <c r="D36" s="53" t="s">
        <v>1131</v>
      </c>
      <c r="E36" s="57"/>
      <c r="F36" s="57"/>
      <c r="G36" s="57"/>
      <c r="H36" s="57"/>
      <c r="I36" s="57">
        <v>250</v>
      </c>
    </row>
    <row r="37" spans="1:10" ht="75" x14ac:dyDescent="0.25">
      <c r="A37" s="55"/>
      <c r="B37" s="54" t="s">
        <v>169</v>
      </c>
      <c r="C37" s="53" t="s">
        <v>168</v>
      </c>
      <c r="D37" s="53" t="s">
        <v>1131</v>
      </c>
      <c r="E37" s="57"/>
      <c r="F37" s="57"/>
      <c r="G37" s="57"/>
      <c r="H37" s="57"/>
      <c r="I37" s="57">
        <v>250</v>
      </c>
      <c r="J37" s="3"/>
    </row>
    <row r="38" spans="1:10" ht="45" x14ac:dyDescent="0.25">
      <c r="A38" s="49" t="s">
        <v>171</v>
      </c>
      <c r="B38" s="50" t="s">
        <v>170</v>
      </c>
      <c r="C38" s="46"/>
      <c r="D38" s="44"/>
      <c r="E38" s="51"/>
      <c r="F38" s="51"/>
      <c r="G38" s="51"/>
      <c r="H38" s="51"/>
      <c r="I38" s="51"/>
    </row>
    <row r="39" spans="1:10" ht="75" x14ac:dyDescent="0.25">
      <c r="A39" s="44" t="s">
        <v>177</v>
      </c>
      <c r="B39" s="45" t="s">
        <v>172</v>
      </c>
      <c r="C39" s="46"/>
      <c r="D39" s="44"/>
      <c r="E39" s="47"/>
      <c r="F39" s="47"/>
      <c r="G39" s="47"/>
      <c r="H39" s="47"/>
      <c r="I39" s="47"/>
      <c r="J39" s="3" t="s">
        <v>176</v>
      </c>
    </row>
    <row r="40" spans="1:10" x14ac:dyDescent="0.25">
      <c r="A40" s="44"/>
      <c r="B40" s="48" t="s">
        <v>1389</v>
      </c>
      <c r="C40" s="46"/>
      <c r="D40" s="44" t="s">
        <v>9</v>
      </c>
      <c r="E40" s="47">
        <f>(E43+E46)/E49*100</f>
        <v>1.3157894736842104</v>
      </c>
      <c r="F40" s="47">
        <f>(F43+F46)/F49*100</f>
        <v>1.9726858877086493</v>
      </c>
      <c r="G40" s="47">
        <f>(G43+G46)/G49*100</f>
        <v>0.88365243004418259</v>
      </c>
      <c r="H40" s="47">
        <f>(H43+H46)/H49*100</f>
        <v>0</v>
      </c>
      <c r="I40" s="47">
        <f>(I43+I46)/I49*100</f>
        <v>0</v>
      </c>
      <c r="J40" s="3"/>
    </row>
    <row r="41" spans="1:10" x14ac:dyDescent="0.25">
      <c r="A41" s="44"/>
      <c r="B41" s="48" t="s">
        <v>1390</v>
      </c>
      <c r="C41" s="46"/>
      <c r="D41" s="44" t="s">
        <v>9</v>
      </c>
      <c r="E41" s="47" t="e">
        <f t="shared" ref="E41:F42" si="14">(E44+E47)/E50*100</f>
        <v>#DIV/0!</v>
      </c>
      <c r="F41" s="47" t="e">
        <f t="shared" si="14"/>
        <v>#DIV/0!</v>
      </c>
      <c r="G41" s="47" t="e">
        <f t="shared" ref="G41:I41" si="15">(G44+G47)/G50*100</f>
        <v>#DIV/0!</v>
      </c>
      <c r="H41" s="47" t="e">
        <f t="shared" ref="H41" si="16">(H44+H47)/H50*100</f>
        <v>#DIV/0!</v>
      </c>
      <c r="I41" s="47" t="e">
        <f t="shared" si="15"/>
        <v>#DIV/0!</v>
      </c>
      <c r="J41" s="3"/>
    </row>
    <row r="42" spans="1:10" x14ac:dyDescent="0.25">
      <c r="A42" s="44"/>
      <c r="B42" s="48" t="s">
        <v>1392</v>
      </c>
      <c r="C42" s="46"/>
      <c r="D42" s="44" t="s">
        <v>9</v>
      </c>
      <c r="E42" s="47">
        <f t="shared" si="14"/>
        <v>1.3157894736842104</v>
      </c>
      <c r="F42" s="47">
        <f t="shared" si="14"/>
        <v>1.9726858877086493</v>
      </c>
      <c r="G42" s="47">
        <f t="shared" ref="G42:I42" si="17">(G45+G48)/G51*100</f>
        <v>0.88365243004418259</v>
      </c>
      <c r="H42" s="47">
        <f t="shared" ref="H42" si="18">(H45+H48)/H51*100</f>
        <v>0</v>
      </c>
      <c r="I42" s="47">
        <f t="shared" si="17"/>
        <v>0</v>
      </c>
      <c r="J42" s="3"/>
    </row>
    <row r="43" spans="1:10" ht="90" x14ac:dyDescent="0.25">
      <c r="A43" s="268"/>
      <c r="B43" s="167" t="s">
        <v>173</v>
      </c>
      <c r="C43" s="171"/>
      <c r="D43" s="171"/>
      <c r="E43" s="36">
        <f>E44+E45</f>
        <v>26</v>
      </c>
      <c r="F43" s="36">
        <f>F44+F45</f>
        <v>39</v>
      </c>
      <c r="G43" s="36">
        <f>G44+G45</f>
        <v>18</v>
      </c>
      <c r="H43" s="36">
        <f>H44+H45</f>
        <v>0</v>
      </c>
      <c r="I43" s="36">
        <f>I44+I45</f>
        <v>0</v>
      </c>
    </row>
    <row r="44" spans="1:10" ht="30" x14ac:dyDescent="0.25">
      <c r="A44" s="269"/>
      <c r="B44" s="168" t="s">
        <v>1390</v>
      </c>
      <c r="C44" s="174" t="s">
        <v>1695</v>
      </c>
      <c r="D44" s="175" t="s">
        <v>1131</v>
      </c>
      <c r="E44" s="11">
        <v>0</v>
      </c>
      <c r="F44" s="11">
        <v>0</v>
      </c>
      <c r="G44" s="11">
        <v>0</v>
      </c>
      <c r="H44" s="11">
        <v>0</v>
      </c>
      <c r="I44" s="11">
        <v>0</v>
      </c>
    </row>
    <row r="45" spans="1:10" ht="30" x14ac:dyDescent="0.25">
      <c r="A45" s="270"/>
      <c r="B45" s="169" t="s">
        <v>1392</v>
      </c>
      <c r="C45" s="174" t="s">
        <v>1696</v>
      </c>
      <c r="D45" s="175" t="s">
        <v>1131</v>
      </c>
      <c r="E45" s="36">
        <v>26</v>
      </c>
      <c r="F45" s="36">
        <v>39</v>
      </c>
      <c r="G45" s="36">
        <v>18</v>
      </c>
      <c r="H45" s="36">
        <v>0</v>
      </c>
      <c r="I45" s="36">
        <v>0</v>
      </c>
    </row>
    <row r="46" spans="1:10" ht="90" x14ac:dyDescent="0.25">
      <c r="A46" s="268"/>
      <c r="B46" s="167" t="s">
        <v>174</v>
      </c>
      <c r="C46" s="170"/>
      <c r="D46" s="170"/>
      <c r="E46" s="36">
        <f>E47+E48</f>
        <v>0</v>
      </c>
      <c r="F46" s="36">
        <f>F47+F48</f>
        <v>0</v>
      </c>
      <c r="G46" s="36">
        <f>G47+G48</f>
        <v>0</v>
      </c>
      <c r="H46" s="36">
        <f>H47+H48</f>
        <v>0</v>
      </c>
      <c r="I46" s="36">
        <f>I47+I48</f>
        <v>0</v>
      </c>
    </row>
    <row r="47" spans="1:10" ht="30" x14ac:dyDescent="0.25">
      <c r="A47" s="269"/>
      <c r="B47" s="168" t="s">
        <v>1390</v>
      </c>
      <c r="C47" s="175" t="s">
        <v>1697</v>
      </c>
      <c r="D47" s="175" t="s">
        <v>1131</v>
      </c>
      <c r="E47" s="36">
        <v>0</v>
      </c>
      <c r="F47" s="36">
        <v>0</v>
      </c>
      <c r="G47" s="36">
        <v>0</v>
      </c>
      <c r="H47" s="36">
        <v>0</v>
      </c>
      <c r="I47" s="36">
        <v>0</v>
      </c>
    </row>
    <row r="48" spans="1:10" ht="30" x14ac:dyDescent="0.25">
      <c r="A48" s="270"/>
      <c r="B48" s="169" t="s">
        <v>1392</v>
      </c>
      <c r="C48" s="175" t="s">
        <v>1698</v>
      </c>
      <c r="D48" s="175" t="s">
        <v>1131</v>
      </c>
      <c r="E48" s="36">
        <v>0</v>
      </c>
      <c r="F48" s="36">
        <v>0</v>
      </c>
      <c r="G48" s="36">
        <v>0</v>
      </c>
      <c r="H48" s="36">
        <v>0</v>
      </c>
      <c r="I48" s="36">
        <v>0</v>
      </c>
    </row>
    <row r="49" spans="1:10" ht="90" x14ac:dyDescent="0.25">
      <c r="A49" s="268"/>
      <c r="B49" s="167" t="s">
        <v>175</v>
      </c>
      <c r="C49" s="170"/>
      <c r="D49" s="170"/>
      <c r="E49" s="36">
        <f>E50+E51</f>
        <v>1976</v>
      </c>
      <c r="F49" s="36">
        <f>F50+F51</f>
        <v>1977</v>
      </c>
      <c r="G49" s="36">
        <f>G50+G51</f>
        <v>2037</v>
      </c>
      <c r="H49" s="36">
        <f>H50+H51</f>
        <v>2017</v>
      </c>
      <c r="I49" s="36">
        <f>I50+I51</f>
        <v>2017</v>
      </c>
    </row>
    <row r="50" spans="1:10" ht="30" x14ac:dyDescent="0.25">
      <c r="A50" s="269"/>
      <c r="B50" s="168" t="s">
        <v>1390</v>
      </c>
      <c r="C50" s="175" t="s">
        <v>1694</v>
      </c>
      <c r="D50" s="175" t="s">
        <v>1131</v>
      </c>
      <c r="E50" s="36">
        <v>0</v>
      </c>
      <c r="F50" s="36">
        <v>0</v>
      </c>
      <c r="G50" s="36">
        <v>0</v>
      </c>
      <c r="H50" s="36">
        <v>0</v>
      </c>
      <c r="I50" s="36">
        <v>0</v>
      </c>
    </row>
    <row r="51" spans="1:10" ht="30" x14ac:dyDescent="0.25">
      <c r="A51" s="270"/>
      <c r="B51" s="169" t="s">
        <v>1392</v>
      </c>
      <c r="C51" s="175" t="s">
        <v>1693</v>
      </c>
      <c r="D51" s="175" t="s">
        <v>1131</v>
      </c>
      <c r="E51" s="36">
        <v>1976</v>
      </c>
      <c r="F51" s="36">
        <v>1977</v>
      </c>
      <c r="G51" s="36">
        <v>2037</v>
      </c>
      <c r="H51" s="36">
        <v>2017</v>
      </c>
      <c r="I51" s="36">
        <v>2017</v>
      </c>
    </row>
    <row r="52" spans="1:10" x14ac:dyDescent="0.25">
      <c r="A52" s="44"/>
      <c r="B52" s="48" t="s">
        <v>1391</v>
      </c>
      <c r="C52" s="46"/>
      <c r="D52" s="44" t="s">
        <v>9</v>
      </c>
      <c r="E52" s="47" t="e">
        <f>(E55+E58)/E61*100</f>
        <v>#DIV/0!</v>
      </c>
      <c r="F52" s="47" t="e">
        <f>(F55+F58)/F61*100</f>
        <v>#DIV/0!</v>
      </c>
      <c r="G52" s="47" t="e">
        <f>(G55+G58)/G61*100</f>
        <v>#DIV/0!</v>
      </c>
      <c r="H52" s="47" t="e">
        <f>(H55+H58)/H61*100</f>
        <v>#DIV/0!</v>
      </c>
      <c r="I52" s="47" t="e">
        <f>(I55+I58)/I61*100</f>
        <v>#DIV/0!</v>
      </c>
      <c r="J52" s="3"/>
    </row>
    <row r="53" spans="1:10" x14ac:dyDescent="0.25">
      <c r="A53" s="44"/>
      <c r="B53" s="48" t="s">
        <v>1390</v>
      </c>
      <c r="C53" s="46"/>
      <c r="D53" s="44" t="s">
        <v>9</v>
      </c>
      <c r="E53" s="47" t="e">
        <f t="shared" ref="E53:F54" si="19">(E56+E59)/E62*100</f>
        <v>#DIV/0!</v>
      </c>
      <c r="F53" s="47" t="e">
        <f t="shared" si="19"/>
        <v>#DIV/0!</v>
      </c>
      <c r="G53" s="47" t="e">
        <f t="shared" ref="G53:I53" si="20">(G56+G59)/G62*100</f>
        <v>#DIV/0!</v>
      </c>
      <c r="H53" s="47" t="e">
        <f t="shared" ref="H53" si="21">(H56+H59)/H62*100</f>
        <v>#DIV/0!</v>
      </c>
      <c r="I53" s="47" t="e">
        <f t="shared" si="20"/>
        <v>#DIV/0!</v>
      </c>
      <c r="J53" s="3"/>
    </row>
    <row r="54" spans="1:10" x14ac:dyDescent="0.25">
      <c r="A54" s="44"/>
      <c r="B54" s="48" t="s">
        <v>1392</v>
      </c>
      <c r="C54" s="46"/>
      <c r="D54" s="44" t="s">
        <v>9</v>
      </c>
      <c r="E54" s="47" t="e">
        <f t="shared" si="19"/>
        <v>#DIV/0!</v>
      </c>
      <c r="F54" s="47" t="e">
        <f t="shared" si="19"/>
        <v>#DIV/0!</v>
      </c>
      <c r="G54" s="47" t="e">
        <f t="shared" ref="G54:I54" si="22">(G57+G60)/G63*100</f>
        <v>#DIV/0!</v>
      </c>
      <c r="H54" s="47" t="e">
        <f t="shared" ref="H54" si="23">(H57+H60)/H63*100</f>
        <v>#DIV/0!</v>
      </c>
      <c r="I54" s="47" t="e">
        <f t="shared" si="22"/>
        <v>#DIV/0!</v>
      </c>
      <c r="J54" s="3"/>
    </row>
    <row r="55" spans="1:10" ht="90" x14ac:dyDescent="0.25">
      <c r="A55" s="268"/>
      <c r="B55" s="167" t="s">
        <v>173</v>
      </c>
      <c r="C55" s="171"/>
      <c r="D55" s="171"/>
      <c r="E55" s="36">
        <f>E56+E57</f>
        <v>0</v>
      </c>
      <c r="F55" s="36">
        <f>F56+F57</f>
        <v>0</v>
      </c>
      <c r="G55" s="36">
        <f>G56+G57</f>
        <v>0</v>
      </c>
      <c r="H55" s="36">
        <f>H56+H57</f>
        <v>0</v>
      </c>
      <c r="I55" s="36">
        <f>I56+I57</f>
        <v>0</v>
      </c>
    </row>
    <row r="56" spans="1:10" ht="30" x14ac:dyDescent="0.25">
      <c r="A56" s="269"/>
      <c r="B56" s="168" t="s">
        <v>1390</v>
      </c>
      <c r="C56" s="170" t="s">
        <v>1695</v>
      </c>
      <c r="D56" s="170" t="s">
        <v>1131</v>
      </c>
      <c r="E56" s="36">
        <v>0</v>
      </c>
      <c r="F56" s="36">
        <v>0</v>
      </c>
      <c r="G56" s="36">
        <v>0</v>
      </c>
      <c r="H56" s="36">
        <v>0</v>
      </c>
      <c r="I56" s="36">
        <v>0</v>
      </c>
    </row>
    <row r="57" spans="1:10" ht="30" x14ac:dyDescent="0.25">
      <c r="A57" s="270"/>
      <c r="B57" s="169" t="s">
        <v>1392</v>
      </c>
      <c r="C57" s="170" t="s">
        <v>1696</v>
      </c>
      <c r="D57" s="170" t="s">
        <v>1131</v>
      </c>
      <c r="E57" s="36">
        <v>0</v>
      </c>
      <c r="F57" s="36">
        <v>0</v>
      </c>
      <c r="G57" s="36">
        <v>0</v>
      </c>
      <c r="H57" s="36">
        <v>0</v>
      </c>
      <c r="I57" s="36">
        <v>0</v>
      </c>
    </row>
    <row r="58" spans="1:10" ht="90" x14ac:dyDescent="0.25">
      <c r="A58" s="268"/>
      <c r="B58" s="167" t="s">
        <v>174</v>
      </c>
      <c r="C58" s="170"/>
      <c r="D58" s="170"/>
      <c r="E58" s="36">
        <f>E59+E60</f>
        <v>0</v>
      </c>
      <c r="F58" s="36">
        <f>F59+F60</f>
        <v>0</v>
      </c>
      <c r="G58" s="36">
        <f>G59+G60</f>
        <v>0</v>
      </c>
      <c r="H58" s="36">
        <f>H59+H60</f>
        <v>0</v>
      </c>
      <c r="I58" s="36">
        <f>I59+I60</f>
        <v>0</v>
      </c>
    </row>
    <row r="59" spans="1:10" ht="30" x14ac:dyDescent="0.25">
      <c r="A59" s="269"/>
      <c r="B59" s="168" t="s">
        <v>1390</v>
      </c>
      <c r="C59" s="170" t="s">
        <v>1697</v>
      </c>
      <c r="D59" s="170" t="s">
        <v>1131</v>
      </c>
      <c r="E59" s="36">
        <v>0</v>
      </c>
      <c r="F59" s="36">
        <v>0</v>
      </c>
      <c r="G59" s="36">
        <v>0</v>
      </c>
      <c r="H59" s="36">
        <v>0</v>
      </c>
      <c r="I59" s="36">
        <v>0</v>
      </c>
    </row>
    <row r="60" spans="1:10" ht="30" x14ac:dyDescent="0.25">
      <c r="A60" s="270"/>
      <c r="B60" s="169" t="s">
        <v>1392</v>
      </c>
      <c r="C60" s="170" t="s">
        <v>1698</v>
      </c>
      <c r="D60" s="170" t="s">
        <v>1131</v>
      </c>
      <c r="E60" s="36">
        <v>0</v>
      </c>
      <c r="F60" s="36">
        <v>0</v>
      </c>
      <c r="G60" s="36">
        <v>0</v>
      </c>
      <c r="H60" s="36">
        <v>0</v>
      </c>
      <c r="I60" s="36">
        <v>0</v>
      </c>
    </row>
    <row r="61" spans="1:10" ht="90" x14ac:dyDescent="0.25">
      <c r="A61" s="268"/>
      <c r="B61" s="167" t="s">
        <v>175</v>
      </c>
      <c r="C61" s="171"/>
      <c r="D61" s="171"/>
      <c r="E61" s="36">
        <f>E62+E63</f>
        <v>0</v>
      </c>
      <c r="F61" s="36">
        <f>F62+F63</f>
        <v>0</v>
      </c>
      <c r="G61" s="36">
        <f>G62+G63</f>
        <v>0</v>
      </c>
      <c r="H61" s="36">
        <f>H62+H63</f>
        <v>0</v>
      </c>
      <c r="I61" s="36">
        <f>I62+I63</f>
        <v>0</v>
      </c>
    </row>
    <row r="62" spans="1:10" ht="30" x14ac:dyDescent="0.25">
      <c r="A62" s="269"/>
      <c r="B62" s="168" t="s">
        <v>1390</v>
      </c>
      <c r="C62" s="170" t="s">
        <v>1694</v>
      </c>
      <c r="D62" s="170" t="s">
        <v>1131</v>
      </c>
      <c r="E62" s="36">
        <v>0</v>
      </c>
      <c r="F62" s="36">
        <v>0</v>
      </c>
      <c r="G62" s="36">
        <v>0</v>
      </c>
      <c r="H62" s="36">
        <v>0</v>
      </c>
      <c r="I62" s="36">
        <v>0</v>
      </c>
    </row>
    <row r="63" spans="1:10" ht="30" x14ac:dyDescent="0.25">
      <c r="A63" s="270"/>
      <c r="B63" s="169" t="s">
        <v>1392</v>
      </c>
      <c r="C63" s="170" t="s">
        <v>1693</v>
      </c>
      <c r="D63" s="170" t="s">
        <v>1131</v>
      </c>
      <c r="E63" s="36">
        <v>0</v>
      </c>
      <c r="F63" s="36">
        <v>0</v>
      </c>
      <c r="G63" s="36">
        <v>0</v>
      </c>
      <c r="H63" s="36">
        <v>0</v>
      </c>
      <c r="I63" s="36">
        <v>0</v>
      </c>
    </row>
    <row r="64" spans="1:10" ht="75" x14ac:dyDescent="0.25">
      <c r="A64" s="44" t="s">
        <v>179</v>
      </c>
      <c r="B64" s="45" t="s">
        <v>178</v>
      </c>
      <c r="C64" s="44"/>
      <c r="D64" s="44"/>
      <c r="E64" s="59"/>
      <c r="F64" s="59"/>
      <c r="G64" s="59"/>
      <c r="H64" s="59"/>
      <c r="I64" s="59"/>
      <c r="J64" s="3" t="s">
        <v>164</v>
      </c>
    </row>
    <row r="65" spans="1:10" x14ac:dyDescent="0.25">
      <c r="A65" s="44"/>
      <c r="B65" s="48" t="s">
        <v>1389</v>
      </c>
      <c r="C65" s="44"/>
      <c r="D65" s="44" t="s">
        <v>9</v>
      </c>
      <c r="E65" s="94">
        <f>E67/E68*100</f>
        <v>0</v>
      </c>
      <c r="F65" s="94">
        <f>F67/F68*100</f>
        <v>0</v>
      </c>
      <c r="G65" s="94">
        <f>G67/G68*100</f>
        <v>0</v>
      </c>
      <c r="H65" s="94">
        <f>H67/H68*100</f>
        <v>0</v>
      </c>
      <c r="I65" s="94">
        <f>I67/I68*100</f>
        <v>0</v>
      </c>
      <c r="J65" s="3"/>
    </row>
    <row r="66" spans="1:10" x14ac:dyDescent="0.25">
      <c r="A66" s="44"/>
      <c r="B66" s="48" t="s">
        <v>1391</v>
      </c>
      <c r="C66" s="44"/>
      <c r="D66" s="44" t="s">
        <v>9</v>
      </c>
      <c r="E66" s="94" t="e">
        <f>E69/E70*100</f>
        <v>#DIV/0!</v>
      </c>
      <c r="F66" s="94" t="e">
        <f>F69/F70*100</f>
        <v>#DIV/0!</v>
      </c>
      <c r="G66" s="94" t="e">
        <f>G69/G70*100</f>
        <v>#DIV/0!</v>
      </c>
      <c r="H66" s="94" t="e">
        <f>H69/H70*100</f>
        <v>#DIV/0!</v>
      </c>
      <c r="I66" s="94" t="e">
        <f>I69/I70*100</f>
        <v>#DIV/0!</v>
      </c>
      <c r="J66" s="3"/>
    </row>
    <row r="67" spans="1:10" ht="90" x14ac:dyDescent="0.25">
      <c r="A67" s="8"/>
      <c r="B67" s="17" t="s">
        <v>180</v>
      </c>
      <c r="C67" s="90" t="s">
        <v>1686</v>
      </c>
      <c r="D67" s="6" t="s">
        <v>1131</v>
      </c>
      <c r="E67" s="36">
        <v>0</v>
      </c>
      <c r="F67" s="36">
        <v>0</v>
      </c>
      <c r="G67" s="36">
        <v>0</v>
      </c>
      <c r="H67" s="36">
        <v>0</v>
      </c>
      <c r="I67" s="36">
        <v>0</v>
      </c>
    </row>
    <row r="68" spans="1:10" ht="75" x14ac:dyDescent="0.25">
      <c r="A68" s="8"/>
      <c r="B68" s="17" t="s">
        <v>181</v>
      </c>
      <c r="C68" s="90" t="s">
        <v>1394</v>
      </c>
      <c r="D68" s="6" t="s">
        <v>1131</v>
      </c>
      <c r="E68" s="36">
        <v>1976</v>
      </c>
      <c r="F68" s="36">
        <v>1977</v>
      </c>
      <c r="G68" s="36">
        <v>2037</v>
      </c>
      <c r="H68" s="36">
        <v>2017</v>
      </c>
      <c r="I68" s="36">
        <v>2017</v>
      </c>
    </row>
    <row r="69" spans="1:10" ht="90" x14ac:dyDescent="0.25">
      <c r="A69" s="8"/>
      <c r="B69" s="17" t="s">
        <v>180</v>
      </c>
      <c r="C69" s="90" t="s">
        <v>1687</v>
      </c>
      <c r="D69" s="6" t="s">
        <v>1131</v>
      </c>
      <c r="E69" s="36">
        <v>0</v>
      </c>
      <c r="F69" s="36">
        <v>0</v>
      </c>
      <c r="G69" s="36">
        <v>0</v>
      </c>
      <c r="H69" s="36">
        <v>0</v>
      </c>
      <c r="I69" s="36">
        <v>0</v>
      </c>
    </row>
    <row r="70" spans="1:10" ht="75" x14ac:dyDescent="0.25">
      <c r="A70" s="8"/>
      <c r="B70" s="17" t="s">
        <v>181</v>
      </c>
      <c r="C70" s="90" t="s">
        <v>1393</v>
      </c>
      <c r="D70" s="6" t="s">
        <v>1131</v>
      </c>
      <c r="E70" s="36">
        <v>0</v>
      </c>
      <c r="F70" s="36">
        <v>0</v>
      </c>
      <c r="G70" s="36">
        <v>0</v>
      </c>
      <c r="H70" s="36">
        <v>0</v>
      </c>
      <c r="I70" s="36">
        <v>0</v>
      </c>
    </row>
    <row r="71" spans="1:10" ht="60" x14ac:dyDescent="0.25">
      <c r="A71" s="49" t="s">
        <v>188</v>
      </c>
      <c r="B71" s="50" t="s">
        <v>182</v>
      </c>
      <c r="C71" s="46"/>
      <c r="D71" s="46"/>
      <c r="E71" s="46"/>
      <c r="F71" s="46"/>
      <c r="G71" s="46"/>
      <c r="H71" s="46"/>
      <c r="I71" s="46"/>
    </row>
    <row r="72" spans="1:10" ht="75" x14ac:dyDescent="0.25">
      <c r="A72" s="44" t="s">
        <v>189</v>
      </c>
      <c r="B72" s="45" t="s">
        <v>183</v>
      </c>
      <c r="C72" s="46"/>
      <c r="D72" s="44"/>
      <c r="E72" s="47"/>
      <c r="F72" s="47"/>
      <c r="G72" s="47"/>
      <c r="H72" s="47"/>
      <c r="I72" s="47"/>
      <c r="J72" s="3" t="s">
        <v>190</v>
      </c>
    </row>
    <row r="73" spans="1:10" x14ac:dyDescent="0.25">
      <c r="A73" s="44"/>
      <c r="B73" s="48" t="s">
        <v>1389</v>
      </c>
      <c r="C73" s="46"/>
      <c r="D73" s="44" t="s">
        <v>1131</v>
      </c>
      <c r="E73" s="47">
        <f>E76/(E79+E80)</f>
        <v>5.0537084398976981</v>
      </c>
      <c r="F73" s="47">
        <f>F76/(F79+F80)</f>
        <v>5.0433673469387754</v>
      </c>
      <c r="G73" s="47">
        <f>G76/(G79+G80)</f>
        <v>4.8270142180094791</v>
      </c>
      <c r="H73" s="47">
        <f>H76/(H79+H80)</f>
        <v>4.9557739557739557</v>
      </c>
      <c r="I73" s="47">
        <f>I76/(I79+I80)</f>
        <v>4.9557739557739557</v>
      </c>
      <c r="J73" s="3"/>
    </row>
    <row r="74" spans="1:10" x14ac:dyDescent="0.25">
      <c r="A74" s="44"/>
      <c r="B74" s="48" t="s">
        <v>1390</v>
      </c>
      <c r="C74" s="46"/>
      <c r="D74" s="44" t="s">
        <v>1131</v>
      </c>
      <c r="E74" s="47" t="e">
        <f t="shared" ref="E74:G75" si="24">E77/E79</f>
        <v>#DIV/0!</v>
      </c>
      <c r="F74" s="47" t="e">
        <f t="shared" si="24"/>
        <v>#DIV/0!</v>
      </c>
      <c r="G74" s="47" t="e">
        <f t="shared" si="24"/>
        <v>#DIV/0!</v>
      </c>
      <c r="H74" s="47" t="e">
        <f t="shared" ref="H74:I74" si="25">H77/H79</f>
        <v>#DIV/0!</v>
      </c>
      <c r="I74" s="47" t="e">
        <f t="shared" si="25"/>
        <v>#DIV/0!</v>
      </c>
      <c r="J74" s="3"/>
    </row>
    <row r="75" spans="1:10" x14ac:dyDescent="0.25">
      <c r="A75" s="44"/>
      <c r="B75" s="48" t="s">
        <v>1392</v>
      </c>
      <c r="C75" s="46"/>
      <c r="D75" s="44" t="s">
        <v>1131</v>
      </c>
      <c r="E75" s="47">
        <f t="shared" si="24"/>
        <v>5.0537084398976981</v>
      </c>
      <c r="F75" s="47">
        <f t="shared" si="24"/>
        <v>5.0433673469387754</v>
      </c>
      <c r="G75" s="47">
        <f t="shared" si="24"/>
        <v>4.8270142180094791</v>
      </c>
      <c r="H75" s="47">
        <f t="shared" ref="H75:I75" si="26">H78/H80</f>
        <v>4.9557739557739557</v>
      </c>
      <c r="I75" s="47">
        <f t="shared" si="26"/>
        <v>4.9557739557739557</v>
      </c>
      <c r="J75" s="3"/>
    </row>
    <row r="76" spans="1:10" ht="60" x14ac:dyDescent="0.25">
      <c r="A76" s="268"/>
      <c r="B76" s="167" t="s">
        <v>184</v>
      </c>
      <c r="C76" s="170"/>
      <c r="D76" s="170"/>
      <c r="E76" s="36">
        <f>E77+E78</f>
        <v>1976</v>
      </c>
      <c r="F76" s="36">
        <f>F77+F78</f>
        <v>1977</v>
      </c>
      <c r="G76" s="36">
        <f>G77+G78</f>
        <v>2037</v>
      </c>
      <c r="H76" s="36">
        <f>H77+H78</f>
        <v>2017</v>
      </c>
      <c r="I76" s="36">
        <f>I77+I78</f>
        <v>2017</v>
      </c>
    </row>
    <row r="77" spans="1:10" ht="30" x14ac:dyDescent="0.25">
      <c r="A77" s="269"/>
      <c r="B77" s="168" t="s">
        <v>1390</v>
      </c>
      <c r="C77" s="170" t="s">
        <v>1694</v>
      </c>
      <c r="D77" s="271" t="s">
        <v>1131</v>
      </c>
      <c r="E77" s="36">
        <v>0</v>
      </c>
      <c r="F77" s="36">
        <v>0</v>
      </c>
      <c r="G77" s="36">
        <v>0</v>
      </c>
      <c r="H77" s="36">
        <v>0</v>
      </c>
      <c r="I77" s="36">
        <v>0</v>
      </c>
    </row>
    <row r="78" spans="1:10" ht="30" x14ac:dyDescent="0.25">
      <c r="A78" s="270"/>
      <c r="B78" s="169" t="s">
        <v>1392</v>
      </c>
      <c r="C78" s="170" t="s">
        <v>1693</v>
      </c>
      <c r="D78" s="272"/>
      <c r="E78" s="36">
        <v>1976</v>
      </c>
      <c r="F78" s="36">
        <v>1977</v>
      </c>
      <c r="G78" s="36">
        <v>2037</v>
      </c>
      <c r="H78" s="36">
        <v>2017</v>
      </c>
      <c r="I78" s="36">
        <v>2017</v>
      </c>
    </row>
    <row r="79" spans="1:10" ht="45" x14ac:dyDescent="0.25">
      <c r="A79" s="279"/>
      <c r="B79" s="279" t="s">
        <v>185</v>
      </c>
      <c r="C79" s="6" t="s">
        <v>186</v>
      </c>
      <c r="D79" s="271" t="s">
        <v>1131</v>
      </c>
      <c r="E79" s="11">
        <v>0</v>
      </c>
      <c r="F79" s="41">
        <v>0</v>
      </c>
      <c r="G79" s="41">
        <v>0</v>
      </c>
      <c r="H79" s="41">
        <v>0</v>
      </c>
      <c r="I79" s="41">
        <v>0</v>
      </c>
    </row>
    <row r="80" spans="1:10" ht="45" x14ac:dyDescent="0.25">
      <c r="A80" s="280"/>
      <c r="B80" s="280"/>
      <c r="C80" s="6" t="s">
        <v>187</v>
      </c>
      <c r="D80" s="272"/>
      <c r="E80" s="11">
        <v>391</v>
      </c>
      <c r="F80" s="41">
        <v>392</v>
      </c>
      <c r="G80" s="36">
        <v>422</v>
      </c>
      <c r="H80" s="36">
        <v>407</v>
      </c>
      <c r="I80" s="36">
        <v>407</v>
      </c>
    </row>
    <row r="81" spans="1:10" x14ac:dyDescent="0.25">
      <c r="A81" s="44"/>
      <c r="B81" s="48" t="s">
        <v>1391</v>
      </c>
      <c r="C81" s="46"/>
      <c r="D81" s="44" t="s">
        <v>1131</v>
      </c>
      <c r="E81" s="47" t="e">
        <f>E84/(E87+E88)</f>
        <v>#DIV/0!</v>
      </c>
      <c r="F81" s="47" t="e">
        <f>F84/(F87+F88)</f>
        <v>#DIV/0!</v>
      </c>
      <c r="G81" s="47" t="e">
        <f>G84/(G87+G88)</f>
        <v>#DIV/0!</v>
      </c>
      <c r="H81" s="47" t="e">
        <f>H84/(H87+H88)</f>
        <v>#DIV/0!</v>
      </c>
      <c r="I81" s="47" t="e">
        <f>I84/(I87+I88)</f>
        <v>#DIV/0!</v>
      </c>
    </row>
    <row r="82" spans="1:10" x14ac:dyDescent="0.25">
      <c r="A82" s="44"/>
      <c r="B82" s="48" t="s">
        <v>1390</v>
      </c>
      <c r="C82" s="46"/>
      <c r="D82" s="44" t="s">
        <v>1131</v>
      </c>
      <c r="E82" s="47" t="e">
        <f t="shared" ref="E82:G83" si="27">E85/E87</f>
        <v>#DIV/0!</v>
      </c>
      <c r="F82" s="47" t="e">
        <f t="shared" si="27"/>
        <v>#DIV/0!</v>
      </c>
      <c r="G82" s="47" t="e">
        <f t="shared" si="27"/>
        <v>#DIV/0!</v>
      </c>
      <c r="H82" s="47" t="e">
        <f t="shared" ref="H82:I82" si="28">H85/H87</f>
        <v>#DIV/0!</v>
      </c>
      <c r="I82" s="47" t="e">
        <f t="shared" si="28"/>
        <v>#DIV/0!</v>
      </c>
    </row>
    <row r="83" spans="1:10" x14ac:dyDescent="0.25">
      <c r="A83" s="44"/>
      <c r="B83" s="48" t="s">
        <v>1392</v>
      </c>
      <c r="C83" s="46"/>
      <c r="D83" s="44" t="s">
        <v>1131</v>
      </c>
      <c r="E83" s="47" t="e">
        <f t="shared" si="27"/>
        <v>#DIV/0!</v>
      </c>
      <c r="F83" s="47" t="e">
        <f t="shared" si="27"/>
        <v>#DIV/0!</v>
      </c>
      <c r="G83" s="47" t="e">
        <f t="shared" si="27"/>
        <v>#DIV/0!</v>
      </c>
      <c r="H83" s="47" t="e">
        <f t="shared" ref="H83:I83" si="29">H86/H88</f>
        <v>#DIV/0!</v>
      </c>
      <c r="I83" s="47" t="e">
        <f t="shared" si="29"/>
        <v>#DIV/0!</v>
      </c>
    </row>
    <row r="84" spans="1:10" ht="60" x14ac:dyDescent="0.25">
      <c r="A84" s="268"/>
      <c r="B84" s="167" t="s">
        <v>184</v>
      </c>
      <c r="C84" s="170"/>
      <c r="D84" s="170"/>
      <c r="E84" s="36">
        <v>0</v>
      </c>
      <c r="F84" s="36">
        <v>0</v>
      </c>
      <c r="G84" s="36">
        <v>0</v>
      </c>
      <c r="H84" s="36">
        <v>0</v>
      </c>
      <c r="I84" s="36">
        <v>0</v>
      </c>
    </row>
    <row r="85" spans="1:10" ht="30" x14ac:dyDescent="0.25">
      <c r="A85" s="269"/>
      <c r="B85" s="168" t="s">
        <v>1390</v>
      </c>
      <c r="C85" s="170" t="s">
        <v>1694</v>
      </c>
      <c r="D85" s="271" t="s">
        <v>1131</v>
      </c>
      <c r="E85" s="36">
        <v>0</v>
      </c>
      <c r="F85" s="36">
        <v>0</v>
      </c>
      <c r="G85" s="36">
        <v>0</v>
      </c>
      <c r="H85" s="36">
        <v>0</v>
      </c>
      <c r="I85" s="36">
        <v>0</v>
      </c>
    </row>
    <row r="86" spans="1:10" ht="30" x14ac:dyDescent="0.25">
      <c r="A86" s="270"/>
      <c r="B86" s="169" t="s">
        <v>1392</v>
      </c>
      <c r="C86" s="170" t="s">
        <v>1693</v>
      </c>
      <c r="D86" s="272"/>
      <c r="E86" s="36">
        <v>0</v>
      </c>
      <c r="F86" s="36">
        <v>0</v>
      </c>
      <c r="G86" s="36">
        <v>0</v>
      </c>
      <c r="H86" s="36">
        <v>0</v>
      </c>
      <c r="I86" s="36">
        <v>0</v>
      </c>
    </row>
    <row r="87" spans="1:10" ht="45" x14ac:dyDescent="0.25">
      <c r="A87" s="279"/>
      <c r="B87" s="279" t="s">
        <v>185</v>
      </c>
      <c r="C87" s="6" t="s">
        <v>186</v>
      </c>
      <c r="D87" s="271" t="s">
        <v>1131</v>
      </c>
      <c r="E87" s="36">
        <v>0</v>
      </c>
      <c r="F87" s="36">
        <v>0</v>
      </c>
      <c r="G87" s="36">
        <v>0</v>
      </c>
      <c r="H87" s="36">
        <v>0</v>
      </c>
      <c r="I87" s="36">
        <v>0</v>
      </c>
    </row>
    <row r="88" spans="1:10" ht="45" x14ac:dyDescent="0.25">
      <c r="A88" s="280"/>
      <c r="B88" s="280"/>
      <c r="C88" s="6" t="s">
        <v>187</v>
      </c>
      <c r="D88" s="272"/>
      <c r="E88" s="36">
        <v>0</v>
      </c>
      <c r="F88" s="36">
        <v>0</v>
      </c>
      <c r="G88" s="36">
        <v>0</v>
      </c>
      <c r="H88" s="36">
        <v>0</v>
      </c>
      <c r="I88" s="36">
        <v>0</v>
      </c>
    </row>
    <row r="89" spans="1:10" ht="75" x14ac:dyDescent="0.25">
      <c r="A89" s="44" t="s">
        <v>192</v>
      </c>
      <c r="B89" s="45" t="s">
        <v>191</v>
      </c>
      <c r="C89" s="46"/>
      <c r="D89" s="44"/>
      <c r="E89" s="47"/>
      <c r="F89" s="47"/>
      <c r="G89" s="47"/>
      <c r="H89" s="47"/>
      <c r="I89" s="47"/>
      <c r="J89" s="3" t="s">
        <v>164</v>
      </c>
    </row>
    <row r="90" spans="1:10" x14ac:dyDescent="0.25">
      <c r="A90" s="44"/>
      <c r="B90" s="48" t="s">
        <v>1389</v>
      </c>
      <c r="C90" s="46"/>
      <c r="D90" s="44" t="s">
        <v>9</v>
      </c>
      <c r="E90" s="47">
        <f>(E93+E94)/(E95+E96)*100</f>
        <v>19.254658385093169</v>
      </c>
      <c r="F90" s="47">
        <f>(F93+F94)/(F95+F96)*100</f>
        <v>19.939577039274926</v>
      </c>
      <c r="G90" s="47">
        <f>(G93+G94)/(G95+G96)*100</f>
        <v>20.795107033639145</v>
      </c>
      <c r="H90" s="47">
        <f>(H93+H94)/(H95+H96)*100</f>
        <v>18.238993710691823</v>
      </c>
      <c r="I90" s="47">
        <f>(I93+I94)/(I95+I96)*100</f>
        <v>18.238993710691823</v>
      </c>
      <c r="J90" s="3"/>
    </row>
    <row r="91" spans="1:10" x14ac:dyDescent="0.25">
      <c r="A91" s="44"/>
      <c r="B91" s="48" t="s">
        <v>1390</v>
      </c>
      <c r="C91" s="46"/>
      <c r="D91" s="44" t="s">
        <v>9</v>
      </c>
      <c r="E91" s="47" t="e">
        <f t="shared" ref="E91:G92" si="30">E93/E95*100</f>
        <v>#DIV/0!</v>
      </c>
      <c r="F91" s="47" t="e">
        <f t="shared" si="30"/>
        <v>#DIV/0!</v>
      </c>
      <c r="G91" s="47" t="e">
        <f t="shared" si="30"/>
        <v>#DIV/0!</v>
      </c>
      <c r="H91" s="47" t="e">
        <f t="shared" ref="H91:I91" si="31">H93/H95*100</f>
        <v>#DIV/0!</v>
      </c>
      <c r="I91" s="47" t="e">
        <f t="shared" si="31"/>
        <v>#DIV/0!</v>
      </c>
      <c r="J91" s="3"/>
    </row>
    <row r="92" spans="1:10" x14ac:dyDescent="0.25">
      <c r="A92" s="44"/>
      <c r="B92" s="48" t="s">
        <v>1392</v>
      </c>
      <c r="C92" s="46"/>
      <c r="D92" s="44" t="s">
        <v>9</v>
      </c>
      <c r="E92" s="47">
        <f t="shared" si="30"/>
        <v>19.254658385093169</v>
      </c>
      <c r="F92" s="47">
        <f t="shared" si="30"/>
        <v>19.939577039274926</v>
      </c>
      <c r="G92" s="47">
        <f t="shared" si="30"/>
        <v>20.795107033639145</v>
      </c>
      <c r="H92" s="47">
        <f t="shared" ref="H92:I92" si="32">H94/H96*100</f>
        <v>18.238993710691823</v>
      </c>
      <c r="I92" s="47">
        <f t="shared" si="32"/>
        <v>18.238993710691823</v>
      </c>
      <c r="J92" s="3"/>
    </row>
    <row r="93" spans="1:10" ht="45" x14ac:dyDescent="0.25">
      <c r="A93" s="279"/>
      <c r="B93" s="279" t="s">
        <v>193</v>
      </c>
      <c r="C93" s="6" t="s">
        <v>194</v>
      </c>
      <c r="D93" s="271" t="s">
        <v>1131</v>
      </c>
      <c r="E93" s="11">
        <v>0</v>
      </c>
      <c r="F93" s="41">
        <v>0</v>
      </c>
      <c r="G93" s="11">
        <v>0</v>
      </c>
      <c r="H93" s="11">
        <v>0</v>
      </c>
      <c r="I93" s="11">
        <v>0</v>
      </c>
      <c r="J93" s="21"/>
    </row>
    <row r="94" spans="1:10" ht="45" x14ac:dyDescent="0.25">
      <c r="A94" s="280"/>
      <c r="B94" s="280"/>
      <c r="C94" s="6" t="s">
        <v>195</v>
      </c>
      <c r="D94" s="272"/>
      <c r="E94" s="11">
        <v>62</v>
      </c>
      <c r="F94" s="41">
        <v>66</v>
      </c>
      <c r="G94" s="36">
        <v>68</v>
      </c>
      <c r="H94" s="36">
        <v>58</v>
      </c>
      <c r="I94" s="36">
        <v>58</v>
      </c>
      <c r="J94" s="21"/>
    </row>
    <row r="95" spans="1:10" ht="45" x14ac:dyDescent="0.25">
      <c r="A95" s="279"/>
      <c r="B95" s="279" t="s">
        <v>196</v>
      </c>
      <c r="C95" s="6" t="s">
        <v>197</v>
      </c>
      <c r="D95" s="271" t="s">
        <v>1131</v>
      </c>
      <c r="E95" s="11">
        <v>0</v>
      </c>
      <c r="F95" s="41">
        <v>0</v>
      </c>
      <c r="G95" s="36">
        <v>0</v>
      </c>
      <c r="H95" s="36">
        <v>0</v>
      </c>
      <c r="I95" s="36">
        <v>0</v>
      </c>
    </row>
    <row r="96" spans="1:10" ht="45" x14ac:dyDescent="0.25">
      <c r="A96" s="280"/>
      <c r="B96" s="280"/>
      <c r="C96" s="6" t="s">
        <v>198</v>
      </c>
      <c r="D96" s="272"/>
      <c r="E96" s="11">
        <v>322</v>
      </c>
      <c r="F96" s="41">
        <v>331</v>
      </c>
      <c r="G96" s="36">
        <v>327</v>
      </c>
      <c r="H96" s="36">
        <v>318</v>
      </c>
      <c r="I96" s="36">
        <v>318</v>
      </c>
    </row>
    <row r="97" spans="1:10" x14ac:dyDescent="0.25">
      <c r="A97" s="44"/>
      <c r="B97" s="48" t="s">
        <v>1389</v>
      </c>
      <c r="C97" s="46"/>
      <c r="D97" s="44" t="s">
        <v>9</v>
      </c>
      <c r="E97" s="47" t="e">
        <f>(E100+E101)/(E102+E103)*100</f>
        <v>#DIV/0!</v>
      </c>
      <c r="F97" s="47" t="e">
        <f>(F100+F101)/(F102+F103)*100</f>
        <v>#DIV/0!</v>
      </c>
      <c r="G97" s="47" t="e">
        <f>(G100+G101)/(G102+G103)*100</f>
        <v>#DIV/0!</v>
      </c>
      <c r="H97" s="47" t="e">
        <f>(H100+H101)/(H102+H103)*100</f>
        <v>#DIV/0!</v>
      </c>
      <c r="I97" s="47" t="e">
        <f>(I100+I101)/(I102+I103)*100</f>
        <v>#DIV/0!</v>
      </c>
    </row>
    <row r="98" spans="1:10" x14ac:dyDescent="0.25">
      <c r="A98" s="44"/>
      <c r="B98" s="48" t="s">
        <v>1390</v>
      </c>
      <c r="C98" s="46"/>
      <c r="D98" s="44" t="s">
        <v>9</v>
      </c>
      <c r="E98" s="47" t="e">
        <f t="shared" ref="E98:G99" si="33">E100/E102*100</f>
        <v>#DIV/0!</v>
      </c>
      <c r="F98" s="47" t="e">
        <f t="shared" si="33"/>
        <v>#DIV/0!</v>
      </c>
      <c r="G98" s="47" t="e">
        <f t="shared" si="33"/>
        <v>#DIV/0!</v>
      </c>
      <c r="H98" s="47" t="e">
        <f t="shared" ref="H98:I98" si="34">H100/H102*100</f>
        <v>#DIV/0!</v>
      </c>
      <c r="I98" s="47" t="e">
        <f t="shared" si="34"/>
        <v>#DIV/0!</v>
      </c>
    </row>
    <row r="99" spans="1:10" x14ac:dyDescent="0.25">
      <c r="A99" s="44"/>
      <c r="B99" s="48" t="s">
        <v>1392</v>
      </c>
      <c r="C99" s="46"/>
      <c r="D99" s="44" t="s">
        <v>9</v>
      </c>
      <c r="E99" s="47" t="e">
        <f t="shared" si="33"/>
        <v>#DIV/0!</v>
      </c>
      <c r="F99" s="47" t="e">
        <f t="shared" si="33"/>
        <v>#DIV/0!</v>
      </c>
      <c r="G99" s="47" t="e">
        <f t="shared" si="33"/>
        <v>#DIV/0!</v>
      </c>
      <c r="H99" s="47" t="e">
        <f t="shared" ref="H99:I99" si="35">H101/H103*100</f>
        <v>#DIV/0!</v>
      </c>
      <c r="I99" s="47" t="e">
        <f t="shared" si="35"/>
        <v>#DIV/0!</v>
      </c>
    </row>
    <row r="100" spans="1:10" ht="45" x14ac:dyDescent="0.25">
      <c r="A100" s="279"/>
      <c r="B100" s="279" t="s">
        <v>193</v>
      </c>
      <c r="C100" s="6" t="s">
        <v>194</v>
      </c>
      <c r="D100" s="271" t="s">
        <v>1131</v>
      </c>
      <c r="E100" s="36">
        <v>0</v>
      </c>
      <c r="F100" s="36">
        <v>0</v>
      </c>
      <c r="G100" s="36">
        <v>0</v>
      </c>
      <c r="H100" s="36">
        <v>0</v>
      </c>
      <c r="I100" s="36">
        <v>0</v>
      </c>
    </row>
    <row r="101" spans="1:10" ht="45" x14ac:dyDescent="0.25">
      <c r="A101" s="280"/>
      <c r="B101" s="280"/>
      <c r="C101" s="6" t="s">
        <v>195</v>
      </c>
      <c r="D101" s="272"/>
      <c r="E101" s="36">
        <v>0</v>
      </c>
      <c r="F101" s="36">
        <v>0</v>
      </c>
      <c r="G101" s="36">
        <v>0</v>
      </c>
      <c r="H101" s="36">
        <v>0</v>
      </c>
      <c r="I101" s="36">
        <v>0</v>
      </c>
    </row>
    <row r="102" spans="1:10" ht="45" x14ac:dyDescent="0.25">
      <c r="A102" s="279"/>
      <c r="B102" s="279" t="s">
        <v>196</v>
      </c>
      <c r="C102" s="6" t="s">
        <v>197</v>
      </c>
      <c r="D102" s="271" t="s">
        <v>1131</v>
      </c>
      <c r="E102" s="36">
        <v>0</v>
      </c>
      <c r="F102" s="36">
        <v>0</v>
      </c>
      <c r="G102" s="36">
        <v>0</v>
      </c>
      <c r="H102" s="36">
        <v>0</v>
      </c>
      <c r="I102" s="36">
        <v>0</v>
      </c>
    </row>
    <row r="103" spans="1:10" ht="45" x14ac:dyDescent="0.25">
      <c r="A103" s="280"/>
      <c r="B103" s="280"/>
      <c r="C103" s="6" t="s">
        <v>198</v>
      </c>
      <c r="D103" s="272"/>
      <c r="E103" s="36">
        <v>0</v>
      </c>
      <c r="F103" s="36">
        <v>0</v>
      </c>
      <c r="G103" s="36">
        <v>0</v>
      </c>
      <c r="H103" s="36">
        <v>0</v>
      </c>
      <c r="I103" s="36">
        <v>0</v>
      </c>
    </row>
    <row r="104" spans="1:10" ht="45" x14ac:dyDescent="0.25">
      <c r="A104" s="44" t="s">
        <v>199</v>
      </c>
      <c r="B104" s="45" t="s">
        <v>1326</v>
      </c>
      <c r="C104" s="44"/>
      <c r="D104" s="44"/>
      <c r="E104" s="52"/>
      <c r="F104" s="52"/>
      <c r="G104" s="52"/>
      <c r="H104" s="52"/>
      <c r="I104" s="52"/>
      <c r="J104" s="3" t="s">
        <v>28</v>
      </c>
    </row>
    <row r="105" spans="1:10" x14ac:dyDescent="0.25">
      <c r="A105" s="62"/>
      <c r="B105" s="48" t="s">
        <v>1327</v>
      </c>
      <c r="C105" s="44"/>
      <c r="D105" s="44" t="s">
        <v>9</v>
      </c>
      <c r="E105" s="47">
        <f>(((E107/E109)/12*1000)/E111*100)</f>
        <v>104.47979945502944</v>
      </c>
      <c r="F105" s="47">
        <f>(((F107/F109)/12*1000)/F111*100)</f>
        <v>94.631768727758939</v>
      </c>
      <c r="G105" s="47">
        <f>(((G107/G109)/12*1000)/G111*100)</f>
        <v>87.924322784438914</v>
      </c>
      <c r="H105" s="47">
        <f>(((H107/H109)/12*1000)/H111*100)</f>
        <v>92.313103562153813</v>
      </c>
      <c r="I105" s="47">
        <f>(((I107/I109)/12*1000)/I111*100)</f>
        <v>88.482254403392332</v>
      </c>
      <c r="J105" s="3"/>
    </row>
    <row r="106" spans="1:10" x14ac:dyDescent="0.25">
      <c r="A106" s="62"/>
      <c r="B106" s="45" t="s">
        <v>208</v>
      </c>
      <c r="C106" s="44"/>
      <c r="D106" s="44" t="s">
        <v>9</v>
      </c>
      <c r="E106" s="47">
        <f>(((E108/E110)/12*1000)/E111*100)</f>
        <v>111.45939377908927</v>
      </c>
      <c r="F106" s="47">
        <f>(((F108/F110)/12*1000)/F111*100)</f>
        <v>103.05247783666735</v>
      </c>
      <c r="G106" s="47">
        <f>(((G108/G110)/12*1000)/G111*100)</f>
        <v>90.294244424149156</v>
      </c>
      <c r="H106" s="47">
        <f>(((H108/H110)/12*1000)/H111*100)</f>
        <v>98.182690672882728</v>
      </c>
      <c r="I106" s="47">
        <f>(((I108/I110)/12*1000)/I111*100)</f>
        <v>94.108262845679278</v>
      </c>
      <c r="J106" s="3"/>
    </row>
    <row r="107" spans="1:10" ht="75" x14ac:dyDescent="0.25">
      <c r="A107" s="19"/>
      <c r="B107" s="17" t="s">
        <v>200</v>
      </c>
      <c r="C107" s="6" t="s">
        <v>201</v>
      </c>
      <c r="D107" s="6" t="s">
        <v>1325</v>
      </c>
      <c r="E107" s="36">
        <v>267495</v>
      </c>
      <c r="F107" s="180">
        <v>268259</v>
      </c>
      <c r="G107" s="138">
        <f>262342</f>
        <v>262342</v>
      </c>
      <c r="H107" s="138">
        <f>262175.1</f>
        <v>262175.09999999998</v>
      </c>
      <c r="I107" s="138">
        <f>262175.1</f>
        <v>262175.09999999998</v>
      </c>
    </row>
    <row r="108" spans="1:10" ht="75" x14ac:dyDescent="0.25">
      <c r="A108" s="19"/>
      <c r="B108" s="17" t="s">
        <v>202</v>
      </c>
      <c r="C108" s="6" t="s">
        <v>203</v>
      </c>
      <c r="D108" s="6" t="s">
        <v>1325</v>
      </c>
      <c r="E108" s="36">
        <v>243531</v>
      </c>
      <c r="F108" s="180">
        <v>250179</v>
      </c>
      <c r="G108" s="138">
        <v>232773</v>
      </c>
      <c r="H108" s="138">
        <v>228623</v>
      </c>
      <c r="I108" s="138">
        <v>228623</v>
      </c>
    </row>
    <row r="109" spans="1:10" ht="60" x14ac:dyDescent="0.25">
      <c r="A109" s="19"/>
      <c r="B109" s="17" t="s">
        <v>50</v>
      </c>
      <c r="C109" s="6" t="s">
        <v>51</v>
      </c>
      <c r="D109" s="6" t="s">
        <v>1131</v>
      </c>
      <c r="E109" s="36">
        <v>382</v>
      </c>
      <c r="F109" s="180">
        <v>383</v>
      </c>
      <c r="G109" s="138">
        <v>375</v>
      </c>
      <c r="H109" s="138">
        <v>372</v>
      </c>
      <c r="I109" s="138">
        <v>372</v>
      </c>
    </row>
    <row r="110" spans="1:10" ht="60" x14ac:dyDescent="0.25">
      <c r="A110" s="19"/>
      <c r="B110" s="17" t="s">
        <v>204</v>
      </c>
      <c r="C110" s="6" t="s">
        <v>205</v>
      </c>
      <c r="D110" s="6" t="s">
        <v>1131</v>
      </c>
      <c r="E110" s="36">
        <v>326</v>
      </c>
      <c r="F110" s="180">
        <v>328</v>
      </c>
      <c r="G110" s="138">
        <v>324</v>
      </c>
      <c r="H110" s="138">
        <v>305</v>
      </c>
      <c r="I110" s="138">
        <v>305</v>
      </c>
    </row>
    <row r="111" spans="1:10" ht="30" x14ac:dyDescent="0.25">
      <c r="A111" s="19"/>
      <c r="B111" s="17" t="s">
        <v>206</v>
      </c>
      <c r="C111" s="6" t="s">
        <v>207</v>
      </c>
      <c r="D111" s="6" t="s">
        <v>1416</v>
      </c>
      <c r="E111" s="36">
        <v>55852</v>
      </c>
      <c r="F111" s="180">
        <v>61679</v>
      </c>
      <c r="G111" s="138">
        <v>66305</v>
      </c>
      <c r="H111" s="57">
        <v>63621.5</v>
      </c>
      <c r="I111" s="57">
        <v>66376</v>
      </c>
    </row>
    <row r="112" spans="1:10" ht="60" x14ac:dyDescent="0.25">
      <c r="A112" s="49" t="s">
        <v>211</v>
      </c>
      <c r="B112" s="50" t="s">
        <v>210</v>
      </c>
      <c r="C112" s="46"/>
      <c r="D112" s="44"/>
      <c r="E112" s="46"/>
      <c r="F112" s="46"/>
      <c r="G112" s="46"/>
      <c r="H112" s="46"/>
      <c r="I112" s="46"/>
    </row>
    <row r="113" spans="1:10" ht="75" x14ac:dyDescent="0.25">
      <c r="A113" s="44" t="s">
        <v>213</v>
      </c>
      <c r="B113" s="45" t="s">
        <v>212</v>
      </c>
      <c r="C113" s="46"/>
      <c r="D113" s="44"/>
      <c r="E113" s="47"/>
      <c r="F113" s="47"/>
      <c r="G113" s="47"/>
      <c r="H113" s="47"/>
      <c r="I113" s="47"/>
      <c r="J113" s="3" t="s">
        <v>224</v>
      </c>
    </row>
    <row r="114" spans="1:10" x14ac:dyDescent="0.25">
      <c r="A114" s="61"/>
      <c r="B114" s="48" t="s">
        <v>1389</v>
      </c>
      <c r="C114" s="46"/>
      <c r="D114" s="274" t="s">
        <v>1322</v>
      </c>
      <c r="E114" s="47">
        <f>(E116+E117+E120)/((E122-E125-E128)+(E130+0.1*E131))</f>
        <v>28.828132992327365</v>
      </c>
      <c r="F114" s="47">
        <f>(F116+F117+F120)/((F122-F125-F128)+(F130+0.1*F131))</f>
        <v>29.043276661514682</v>
      </c>
      <c r="G114" s="47">
        <f>(G116+G117+G120)/((G122-G125-G128)+(G130+0.1*G131))</f>
        <v>28.773883773883774</v>
      </c>
      <c r="H114" s="47">
        <f>(H116+H117+H120)/((H122-H125-H128)+(H130+0.1*H131))</f>
        <v>35.86331648329864</v>
      </c>
      <c r="I114" s="47">
        <f>(I116+I117+I120)/((I122-I125-I128)+(I130+0.1*I131))</f>
        <v>35.86331648329864</v>
      </c>
      <c r="J114" s="3"/>
    </row>
    <row r="115" spans="1:10" x14ac:dyDescent="0.25">
      <c r="A115" s="61"/>
      <c r="B115" s="48" t="s">
        <v>1391</v>
      </c>
      <c r="C115" s="46"/>
      <c r="D115" s="275"/>
      <c r="E115" s="47" t="e">
        <f>(E118+E119)/(E123-E126-E128)</f>
        <v>#DIV/0!</v>
      </c>
      <c r="F115" s="47" t="e">
        <f>(F118+F119)/(F123-F126-F128)</f>
        <v>#DIV/0!</v>
      </c>
      <c r="G115" s="47" t="e">
        <f>(G118+G119)/(G123-G126-G128)</f>
        <v>#DIV/0!</v>
      </c>
      <c r="H115" s="47" t="e">
        <f>(H118+H119)/(H123-H126-H128)</f>
        <v>#DIV/0!</v>
      </c>
      <c r="I115" s="47" t="e">
        <f>(I118+I119)/(I123-I126-I128)</f>
        <v>#DIV/0!</v>
      </c>
      <c r="J115" s="3"/>
    </row>
    <row r="116" spans="1:10" ht="45" x14ac:dyDescent="0.25">
      <c r="A116" s="279"/>
      <c r="B116" s="279" t="s">
        <v>214</v>
      </c>
      <c r="C116" s="6" t="s">
        <v>1395</v>
      </c>
      <c r="D116" s="277" t="s">
        <v>1322</v>
      </c>
      <c r="E116" s="36">
        <v>0</v>
      </c>
      <c r="F116" s="36">
        <v>0</v>
      </c>
      <c r="G116" s="36">
        <v>0</v>
      </c>
      <c r="H116" s="36">
        <v>0</v>
      </c>
      <c r="I116" s="36">
        <v>0</v>
      </c>
      <c r="J116" s="21"/>
    </row>
    <row r="117" spans="1:10" ht="45" x14ac:dyDescent="0.25">
      <c r="A117" s="280"/>
      <c r="B117" s="280"/>
      <c r="C117" s="6" t="s">
        <v>1396</v>
      </c>
      <c r="D117" s="278"/>
      <c r="E117" s="36">
        <v>56359</v>
      </c>
      <c r="F117" s="36">
        <v>56373</v>
      </c>
      <c r="G117" s="36">
        <v>58129</v>
      </c>
      <c r="H117" s="36">
        <v>72365</v>
      </c>
      <c r="I117" s="36">
        <v>72365</v>
      </c>
    </row>
    <row r="118" spans="1:10" ht="45" x14ac:dyDescent="0.25">
      <c r="A118" s="279"/>
      <c r="B118" s="279" t="s">
        <v>214</v>
      </c>
      <c r="C118" s="6" t="s">
        <v>1397</v>
      </c>
      <c r="D118" s="277" t="s">
        <v>1322</v>
      </c>
      <c r="E118" s="36">
        <v>0</v>
      </c>
      <c r="F118" s="36">
        <v>0</v>
      </c>
      <c r="G118" s="36">
        <v>0</v>
      </c>
      <c r="H118" s="36">
        <v>0</v>
      </c>
      <c r="I118" s="36">
        <v>0</v>
      </c>
    </row>
    <row r="119" spans="1:10" ht="45" x14ac:dyDescent="0.25">
      <c r="A119" s="280"/>
      <c r="B119" s="280"/>
      <c r="C119" s="6" t="s">
        <v>1398</v>
      </c>
      <c r="D119" s="278"/>
      <c r="E119" s="36">
        <v>0</v>
      </c>
      <c r="F119" s="36">
        <v>0</v>
      </c>
      <c r="G119" s="36">
        <v>0</v>
      </c>
      <c r="H119" s="36">
        <v>0</v>
      </c>
      <c r="I119" s="36">
        <v>0</v>
      </c>
    </row>
    <row r="120" spans="1:10" ht="30" x14ac:dyDescent="0.25">
      <c r="A120" s="17"/>
      <c r="B120" s="17" t="s">
        <v>215</v>
      </c>
      <c r="C120" s="6" t="s">
        <v>216</v>
      </c>
      <c r="D120" s="6" t="s">
        <v>1322</v>
      </c>
      <c r="E120" s="36">
        <v>0</v>
      </c>
      <c r="F120" s="36">
        <v>0</v>
      </c>
      <c r="G120" s="36">
        <v>0</v>
      </c>
      <c r="H120" s="36">
        <v>0</v>
      </c>
      <c r="I120" s="36">
        <v>0</v>
      </c>
    </row>
    <row r="121" spans="1:10" ht="75" x14ac:dyDescent="0.25">
      <c r="A121" s="8"/>
      <c r="B121" s="17" t="s">
        <v>181</v>
      </c>
      <c r="C121" s="6" t="s">
        <v>217</v>
      </c>
      <c r="D121" s="6" t="s">
        <v>1131</v>
      </c>
      <c r="E121" s="36">
        <f t="shared" ref="E121:F121" si="36">E122+E123</f>
        <v>1976</v>
      </c>
      <c r="F121" s="36">
        <f t="shared" si="36"/>
        <v>1977</v>
      </c>
      <c r="G121" s="36">
        <f>G122+G123</f>
        <v>2037</v>
      </c>
      <c r="H121" s="36">
        <f>H122+H123</f>
        <v>2017</v>
      </c>
      <c r="I121" s="36">
        <f>I122+I123</f>
        <v>2017</v>
      </c>
      <c r="J121" s="21"/>
    </row>
    <row r="122" spans="1:10" x14ac:dyDescent="0.25">
      <c r="A122" s="8"/>
      <c r="B122" s="17" t="s">
        <v>1389</v>
      </c>
      <c r="C122" s="6"/>
      <c r="D122" s="6"/>
      <c r="E122" s="36">
        <v>1976</v>
      </c>
      <c r="F122" s="36">
        <v>1977</v>
      </c>
      <c r="G122" s="36">
        <v>2037</v>
      </c>
      <c r="H122" s="36">
        <v>2017</v>
      </c>
      <c r="I122" s="36">
        <v>2017</v>
      </c>
      <c r="J122" s="21"/>
    </row>
    <row r="123" spans="1:10" x14ac:dyDescent="0.25">
      <c r="A123" s="8"/>
      <c r="B123" s="17" t="s">
        <v>1391</v>
      </c>
      <c r="C123" s="6"/>
      <c r="D123" s="6"/>
      <c r="E123" s="36">
        <v>0</v>
      </c>
      <c r="F123" s="36">
        <v>0</v>
      </c>
      <c r="G123" s="36">
        <v>0</v>
      </c>
      <c r="H123" s="36">
        <v>0</v>
      </c>
      <c r="I123" s="36">
        <v>0</v>
      </c>
      <c r="J123" s="21"/>
    </row>
    <row r="124" spans="1:10" ht="90" x14ac:dyDescent="0.25">
      <c r="A124" s="268"/>
      <c r="B124" s="167" t="s">
        <v>218</v>
      </c>
      <c r="C124" s="170"/>
      <c r="D124" s="170"/>
      <c r="E124" s="36">
        <f>E125+E126</f>
        <v>26</v>
      </c>
      <c r="F124" s="36">
        <f>F125+F126</f>
        <v>39</v>
      </c>
      <c r="G124" s="36">
        <f>G125+G126</f>
        <v>18</v>
      </c>
      <c r="H124" s="36">
        <f>H125+H126</f>
        <v>0</v>
      </c>
      <c r="I124" s="36">
        <f>I125+I126</f>
        <v>0</v>
      </c>
    </row>
    <row r="125" spans="1:10" ht="30" x14ac:dyDescent="0.25">
      <c r="A125" s="269"/>
      <c r="B125" s="168" t="s">
        <v>1389</v>
      </c>
      <c r="C125" s="170" t="s">
        <v>1721</v>
      </c>
      <c r="D125" s="170" t="s">
        <v>1131</v>
      </c>
      <c r="E125" s="36">
        <v>26</v>
      </c>
      <c r="F125" s="36">
        <v>39</v>
      </c>
      <c r="G125" s="36">
        <v>18</v>
      </c>
      <c r="H125" s="36">
        <v>0</v>
      </c>
      <c r="I125" s="36">
        <v>0</v>
      </c>
      <c r="J125" s="21"/>
    </row>
    <row r="126" spans="1:10" ht="30" x14ac:dyDescent="0.25">
      <c r="A126" s="270"/>
      <c r="B126" s="169" t="s">
        <v>1391</v>
      </c>
      <c r="C126" s="170" t="s">
        <v>1721</v>
      </c>
      <c r="D126" s="170" t="s">
        <v>1131</v>
      </c>
      <c r="E126" s="36">
        <v>0</v>
      </c>
      <c r="F126" s="36">
        <v>0</v>
      </c>
      <c r="G126" s="36">
        <v>0</v>
      </c>
      <c r="H126" s="36">
        <v>0</v>
      </c>
      <c r="I126" s="36">
        <v>0</v>
      </c>
      <c r="J126" s="21"/>
    </row>
    <row r="127" spans="1:10" ht="90" x14ac:dyDescent="0.25">
      <c r="A127" s="268"/>
      <c r="B127" s="167" t="s">
        <v>219</v>
      </c>
      <c r="C127" s="170"/>
      <c r="D127" s="170"/>
      <c r="E127" s="36">
        <f>E128+E129</f>
        <v>0</v>
      </c>
      <c r="F127" s="36">
        <f>F128+F129</f>
        <v>0</v>
      </c>
      <c r="G127" s="36">
        <f>G128+G129</f>
        <v>0</v>
      </c>
      <c r="H127" s="36">
        <f>H128+H129</f>
        <v>0</v>
      </c>
      <c r="I127" s="36">
        <f>I128+I129</f>
        <v>0</v>
      </c>
    </row>
    <row r="128" spans="1:10" ht="30" x14ac:dyDescent="0.25">
      <c r="A128" s="269"/>
      <c r="B128" s="168" t="s">
        <v>1389</v>
      </c>
      <c r="C128" s="170" t="s">
        <v>1722</v>
      </c>
      <c r="D128" s="170" t="s">
        <v>1131</v>
      </c>
      <c r="E128" s="36">
        <v>0</v>
      </c>
      <c r="F128" s="36">
        <v>0</v>
      </c>
      <c r="G128" s="36">
        <v>0</v>
      </c>
      <c r="H128" s="36">
        <v>0</v>
      </c>
      <c r="I128" s="36">
        <v>0</v>
      </c>
      <c r="J128" s="21"/>
    </row>
    <row r="129" spans="1:15" ht="30" x14ac:dyDescent="0.25">
      <c r="A129" s="270"/>
      <c r="B129" s="169" t="s">
        <v>1391</v>
      </c>
      <c r="C129" s="170" t="s">
        <v>1722</v>
      </c>
      <c r="D129" s="170" t="s">
        <v>1131</v>
      </c>
      <c r="E129" s="36">
        <v>0</v>
      </c>
      <c r="F129" s="36">
        <v>0</v>
      </c>
      <c r="G129" s="36">
        <v>0</v>
      </c>
      <c r="H129" s="36">
        <v>0</v>
      </c>
      <c r="I129" s="36">
        <v>0</v>
      </c>
      <c r="J129" s="21"/>
    </row>
    <row r="130" spans="1:15" ht="30" x14ac:dyDescent="0.25">
      <c r="A130" s="8"/>
      <c r="B130" s="17" t="s">
        <v>220</v>
      </c>
      <c r="C130" s="6" t="s">
        <v>221</v>
      </c>
      <c r="D130" s="271" t="s">
        <v>1131</v>
      </c>
      <c r="E130" s="36">
        <v>0</v>
      </c>
      <c r="F130" s="36">
        <v>0</v>
      </c>
      <c r="G130" s="36">
        <v>0</v>
      </c>
      <c r="H130" s="36">
        <v>0</v>
      </c>
      <c r="I130" s="36">
        <v>0</v>
      </c>
      <c r="J130" s="21"/>
    </row>
    <row r="131" spans="1:15" ht="30" x14ac:dyDescent="0.25">
      <c r="A131" s="8"/>
      <c r="B131" s="17" t="s">
        <v>222</v>
      </c>
      <c r="C131" s="6" t="s">
        <v>223</v>
      </c>
      <c r="D131" s="272"/>
      <c r="E131" s="36">
        <v>50</v>
      </c>
      <c r="F131" s="36">
        <v>30</v>
      </c>
      <c r="G131" s="36">
        <v>12</v>
      </c>
      <c r="H131" s="36">
        <v>8</v>
      </c>
      <c r="I131" s="36">
        <v>8</v>
      </c>
    </row>
    <row r="132" spans="1:15" ht="75" x14ac:dyDescent="0.25">
      <c r="A132" s="44" t="s">
        <v>237</v>
      </c>
      <c r="B132" s="45" t="s">
        <v>225</v>
      </c>
      <c r="C132" s="46"/>
      <c r="D132" s="44"/>
      <c r="E132" s="46"/>
      <c r="F132" s="46"/>
      <c r="G132" s="46"/>
      <c r="H132" s="46"/>
      <c r="I132" s="46"/>
      <c r="J132" s="3" t="s">
        <v>236</v>
      </c>
    </row>
    <row r="133" spans="1:15" x14ac:dyDescent="0.25">
      <c r="A133" s="44"/>
      <c r="B133" s="45" t="s">
        <v>73</v>
      </c>
      <c r="C133" s="46"/>
      <c r="D133" s="44"/>
      <c r="E133" s="47"/>
      <c r="F133" s="47"/>
      <c r="G133" s="47"/>
      <c r="H133" s="47"/>
      <c r="I133" s="47"/>
      <c r="J133" s="3"/>
    </row>
    <row r="134" spans="1:15" x14ac:dyDescent="0.25">
      <c r="A134" s="44"/>
      <c r="B134" s="48" t="s">
        <v>1389</v>
      </c>
      <c r="C134" s="46"/>
      <c r="D134" s="44" t="s">
        <v>9</v>
      </c>
      <c r="E134" s="47">
        <f>(E143+E144+E156)/(E159+E160+E163)*100</f>
        <v>91.304347826086953</v>
      </c>
      <c r="F134" s="47">
        <f>(F143+F144+F156)/(F159+F160+F163)*100</f>
        <v>86.956521739130437</v>
      </c>
      <c r="G134" s="47">
        <f>(G143+G144+G156)/(G159+G160+G163)*100</f>
        <v>86.956521739130437</v>
      </c>
      <c r="H134" s="47">
        <f>(H143+H144+H156)/(H159+H160+H163)*100</f>
        <v>95.652173913043484</v>
      </c>
      <c r="I134" s="47">
        <f>(I143+I144+I156)/(I159+I160+I163)*100</f>
        <v>95.652173913043484</v>
      </c>
      <c r="J134" s="3"/>
    </row>
    <row r="135" spans="1:15" x14ac:dyDescent="0.25">
      <c r="A135" s="44"/>
      <c r="B135" s="48" t="s">
        <v>1391</v>
      </c>
      <c r="C135" s="46"/>
      <c r="D135" s="44" t="s">
        <v>9</v>
      </c>
      <c r="E135" s="47" t="e">
        <f>(E145+E146)/(E161+E162)*100</f>
        <v>#DIV/0!</v>
      </c>
      <c r="F135" s="47" t="e">
        <f>(F145+F146)/(F161+F162)*100</f>
        <v>#DIV/0!</v>
      </c>
      <c r="G135" s="47" t="e">
        <f>(G145+G146)/(G161+G162)*100</f>
        <v>#DIV/0!</v>
      </c>
      <c r="H135" s="47" t="e">
        <f>(H145+H146)/(H161+H162)*100</f>
        <v>#DIV/0!</v>
      </c>
      <c r="I135" s="47" t="e">
        <f>(I145+I146)/(I161+I162)*100</f>
        <v>#DIV/0!</v>
      </c>
      <c r="J135" s="3"/>
      <c r="K135" s="253">
        <f>(E144+E148+E152)/(E160*3)*100</f>
        <v>92.753623188405797</v>
      </c>
      <c r="L135" s="253">
        <f t="shared" ref="L135:O135" si="37">(F144+F148+F152)/(F160*3)*100</f>
        <v>95.652173913043484</v>
      </c>
      <c r="M135" s="253">
        <f t="shared" si="37"/>
        <v>94.20289855072464</v>
      </c>
      <c r="N135" s="253">
        <f t="shared" si="37"/>
        <v>97.101449275362313</v>
      </c>
      <c r="O135" s="253">
        <f t="shared" si="37"/>
        <v>97.101449275362313</v>
      </c>
    </row>
    <row r="136" spans="1:15" x14ac:dyDescent="0.25">
      <c r="A136" s="44"/>
      <c r="B136" s="45" t="s">
        <v>74</v>
      </c>
      <c r="C136" s="46"/>
      <c r="D136" s="44"/>
      <c r="E136" s="52"/>
      <c r="F136" s="52"/>
      <c r="G136" s="52"/>
      <c r="H136" s="52"/>
      <c r="I136" s="52"/>
      <c r="J136" s="3"/>
    </row>
    <row r="137" spans="1:15" x14ac:dyDescent="0.25">
      <c r="A137" s="44"/>
      <c r="B137" s="48" t="s">
        <v>1389</v>
      </c>
      <c r="C137" s="46"/>
      <c r="D137" s="44" t="s">
        <v>9</v>
      </c>
      <c r="E137" s="47">
        <f>(E147+E148+E157)/(E159+E160+E163)*100</f>
        <v>100</v>
      </c>
      <c r="F137" s="47">
        <f>(F147+F148+F157)/(F159+F160+F163)*100</f>
        <v>100</v>
      </c>
      <c r="G137" s="47">
        <f>(G147+G148+G157)/(G159+G160+G163)*100</f>
        <v>100</v>
      </c>
      <c r="H137" s="47">
        <f>(H147+H148+H157)/(H159+H160+H163)*100</f>
        <v>100</v>
      </c>
      <c r="I137" s="47">
        <f>(I147+I148+I157)/(I159+I160+I163)*100</f>
        <v>100</v>
      </c>
      <c r="J137" s="3"/>
    </row>
    <row r="138" spans="1:15" x14ac:dyDescent="0.25">
      <c r="A138" s="44"/>
      <c r="B138" s="48" t="s">
        <v>1391</v>
      </c>
      <c r="C138" s="46"/>
      <c r="D138" s="44" t="s">
        <v>9</v>
      </c>
      <c r="E138" s="47" t="e">
        <f>(E149+E150)/(E161+E162)*100</f>
        <v>#DIV/0!</v>
      </c>
      <c r="F138" s="47" t="e">
        <f>(F149+F150)/(F161+F162)*100</f>
        <v>#DIV/0!</v>
      </c>
      <c r="G138" s="47" t="e">
        <f>(G149+G150)/(G161+G162)*100</f>
        <v>#DIV/0!</v>
      </c>
      <c r="H138" s="47" t="e">
        <f>(H149+H150)/(H161+H162)*100</f>
        <v>#DIV/0!</v>
      </c>
      <c r="I138" s="47" t="e">
        <f>(I149+I150)/(I161+I162)*100</f>
        <v>#DIV/0!</v>
      </c>
      <c r="J138" s="3"/>
    </row>
    <row r="139" spans="1:15" x14ac:dyDescent="0.25">
      <c r="A139" s="44"/>
      <c r="B139" s="45" t="s">
        <v>75</v>
      </c>
      <c r="C139" s="46"/>
      <c r="D139" s="44"/>
      <c r="E139" s="47"/>
      <c r="F139" s="47"/>
      <c r="G139" s="47"/>
      <c r="H139" s="47"/>
      <c r="I139" s="47"/>
      <c r="J139" s="3"/>
    </row>
    <row r="140" spans="1:15" x14ac:dyDescent="0.25">
      <c r="A140" s="44"/>
      <c r="B140" s="48" t="s">
        <v>1389</v>
      </c>
      <c r="C140" s="46"/>
      <c r="D140" s="44" t="s">
        <v>9</v>
      </c>
      <c r="E140" s="47">
        <f>(E151+E152+E158)/(E159+E160+E163)*100</f>
        <v>86.956521739130437</v>
      </c>
      <c r="F140" s="47">
        <f>(F151+F152+F158)/(F159+F160+F163)*100</f>
        <v>100</v>
      </c>
      <c r="G140" s="47">
        <f>(G151+G152+G158)/(G159+G160+G163)*100</f>
        <v>95.652173913043484</v>
      </c>
      <c r="H140" s="47">
        <f>(H151+H152+H158)/(H159+H160+H163)*100</f>
        <v>95.652173913043484</v>
      </c>
      <c r="I140" s="47">
        <f>(I151+I152+I158)/(I159+I160+I163)*100</f>
        <v>95.652173913043484</v>
      </c>
      <c r="J140" s="3"/>
    </row>
    <row r="141" spans="1:15" x14ac:dyDescent="0.25">
      <c r="A141" s="44"/>
      <c r="B141" s="48" t="s">
        <v>1391</v>
      </c>
      <c r="C141" s="46"/>
      <c r="D141" s="44" t="s">
        <v>9</v>
      </c>
      <c r="E141" s="47" t="e">
        <f>(E153+E154)/(E161+E162)*100</f>
        <v>#DIV/0!</v>
      </c>
      <c r="F141" s="47" t="e">
        <f>(F153+F154)/(F161+F162)*100</f>
        <v>#DIV/0!</v>
      </c>
      <c r="G141" s="47" t="e">
        <f>(G153+G154)/(G161+G162)*100</f>
        <v>#DIV/0!</v>
      </c>
      <c r="H141" s="47" t="e">
        <f>(H153+H154)/(H161+H162)*100</f>
        <v>#DIV/0!</v>
      </c>
      <c r="I141" s="47" t="e">
        <f>(I153+I154)/(I161+I162)*100</f>
        <v>#DIV/0!</v>
      </c>
      <c r="J141" s="3"/>
    </row>
    <row r="142" spans="1:15" ht="45" x14ac:dyDescent="0.25">
      <c r="A142" s="8"/>
      <c r="B142" s="22" t="s">
        <v>226</v>
      </c>
      <c r="C142" s="6"/>
      <c r="D142" s="8"/>
      <c r="E142" s="11"/>
      <c r="F142" s="11"/>
      <c r="G142" s="11"/>
      <c r="H142" s="11"/>
      <c r="I142" s="11"/>
    </row>
    <row r="143" spans="1:15" ht="45" x14ac:dyDescent="0.25">
      <c r="A143" s="281"/>
      <c r="B143" s="284" t="s">
        <v>227</v>
      </c>
      <c r="C143" s="6" t="s">
        <v>1723</v>
      </c>
      <c r="D143" s="271" t="s">
        <v>1323</v>
      </c>
      <c r="E143" s="138">
        <v>0</v>
      </c>
      <c r="F143" s="138">
        <v>0</v>
      </c>
      <c r="G143" s="138">
        <v>0</v>
      </c>
      <c r="H143" s="138">
        <v>0</v>
      </c>
      <c r="I143" s="138">
        <v>0</v>
      </c>
    </row>
    <row r="144" spans="1:15" ht="45" x14ac:dyDescent="0.25">
      <c r="A144" s="282"/>
      <c r="B144" s="285"/>
      <c r="C144" s="6" t="s">
        <v>1400</v>
      </c>
      <c r="D144" s="272"/>
      <c r="E144" s="138">
        <v>21</v>
      </c>
      <c r="F144" s="138">
        <v>20</v>
      </c>
      <c r="G144" s="138">
        <v>20</v>
      </c>
      <c r="H144" s="138">
        <v>22</v>
      </c>
      <c r="I144" s="138">
        <v>22</v>
      </c>
    </row>
    <row r="145" spans="1:9" ht="45" x14ac:dyDescent="0.25">
      <c r="A145" s="282"/>
      <c r="B145" s="285"/>
      <c r="C145" s="6" t="s">
        <v>1399</v>
      </c>
      <c r="D145" s="271" t="s">
        <v>1323</v>
      </c>
      <c r="E145" s="11">
        <v>0</v>
      </c>
      <c r="F145" s="11">
        <v>0</v>
      </c>
      <c r="G145" s="11">
        <v>0</v>
      </c>
      <c r="H145" s="11">
        <v>0</v>
      </c>
      <c r="I145" s="11">
        <v>0</v>
      </c>
    </row>
    <row r="146" spans="1:9" ht="45" x14ac:dyDescent="0.25">
      <c r="A146" s="283"/>
      <c r="B146" s="286"/>
      <c r="C146" s="6" t="s">
        <v>1401</v>
      </c>
      <c r="D146" s="272"/>
      <c r="E146" s="11">
        <v>0</v>
      </c>
      <c r="F146" s="11">
        <v>0</v>
      </c>
      <c r="G146" s="11">
        <v>0</v>
      </c>
      <c r="H146" s="11">
        <v>0</v>
      </c>
      <c r="I146" s="11">
        <v>0</v>
      </c>
    </row>
    <row r="147" spans="1:9" ht="45" x14ac:dyDescent="0.25">
      <c r="A147" s="281"/>
      <c r="B147" s="284" t="s">
        <v>74</v>
      </c>
      <c r="C147" s="6" t="s">
        <v>1402</v>
      </c>
      <c r="D147" s="271" t="s">
        <v>1323</v>
      </c>
      <c r="E147" s="138">
        <v>0</v>
      </c>
      <c r="F147" s="138">
        <v>0</v>
      </c>
      <c r="G147" s="138">
        <v>0</v>
      </c>
      <c r="H147" s="138">
        <v>0</v>
      </c>
      <c r="I147" s="138">
        <v>0</v>
      </c>
    </row>
    <row r="148" spans="1:9" ht="45" x14ac:dyDescent="0.25">
      <c r="A148" s="282"/>
      <c r="B148" s="285"/>
      <c r="C148" s="6" t="s">
        <v>1404</v>
      </c>
      <c r="D148" s="272"/>
      <c r="E148" s="138">
        <v>23</v>
      </c>
      <c r="F148" s="138">
        <v>23</v>
      </c>
      <c r="G148" s="138">
        <v>23</v>
      </c>
      <c r="H148" s="138">
        <v>23</v>
      </c>
      <c r="I148" s="138">
        <v>23</v>
      </c>
    </row>
    <row r="149" spans="1:9" ht="45" x14ac:dyDescent="0.25">
      <c r="A149" s="282"/>
      <c r="B149" s="285"/>
      <c r="C149" s="6" t="s">
        <v>1403</v>
      </c>
      <c r="D149" s="271" t="s">
        <v>1323</v>
      </c>
      <c r="E149" s="11">
        <v>0</v>
      </c>
      <c r="F149" s="11">
        <v>0</v>
      </c>
      <c r="G149" s="11">
        <v>0</v>
      </c>
      <c r="H149" s="11">
        <v>0</v>
      </c>
      <c r="I149" s="11">
        <v>0</v>
      </c>
    </row>
    <row r="150" spans="1:9" ht="45" x14ac:dyDescent="0.25">
      <c r="A150" s="283"/>
      <c r="B150" s="286"/>
      <c r="C150" s="6" t="s">
        <v>1405</v>
      </c>
      <c r="D150" s="272"/>
      <c r="E150" s="11">
        <v>0</v>
      </c>
      <c r="F150" s="11">
        <v>0</v>
      </c>
      <c r="G150" s="11">
        <v>0</v>
      </c>
      <c r="H150" s="11">
        <v>0</v>
      </c>
      <c r="I150" s="11">
        <v>0</v>
      </c>
    </row>
    <row r="151" spans="1:9" ht="45" x14ac:dyDescent="0.25">
      <c r="A151" s="281"/>
      <c r="B151" s="284" t="s">
        <v>228</v>
      </c>
      <c r="C151" s="6" t="s">
        <v>1406</v>
      </c>
      <c r="D151" s="271" t="s">
        <v>1323</v>
      </c>
      <c r="E151" s="138">
        <v>0</v>
      </c>
      <c r="F151" s="138">
        <v>0</v>
      </c>
      <c r="G151" s="138">
        <v>0</v>
      </c>
      <c r="H151" s="138">
        <v>0</v>
      </c>
      <c r="I151" s="138">
        <v>0</v>
      </c>
    </row>
    <row r="152" spans="1:9" ht="45" x14ac:dyDescent="0.25">
      <c r="A152" s="282"/>
      <c r="B152" s="285"/>
      <c r="C152" s="6" t="s">
        <v>1408</v>
      </c>
      <c r="D152" s="272"/>
      <c r="E152" s="138">
        <v>20</v>
      </c>
      <c r="F152" s="138">
        <v>23</v>
      </c>
      <c r="G152" s="138">
        <v>22</v>
      </c>
      <c r="H152" s="138">
        <v>22</v>
      </c>
      <c r="I152" s="138">
        <v>22</v>
      </c>
    </row>
    <row r="153" spans="1:9" ht="45" x14ac:dyDescent="0.25">
      <c r="A153" s="282"/>
      <c r="B153" s="285"/>
      <c r="C153" s="6" t="s">
        <v>1407</v>
      </c>
      <c r="D153" s="271" t="s">
        <v>1323</v>
      </c>
      <c r="E153" s="11">
        <v>0</v>
      </c>
      <c r="F153" s="11">
        <v>0</v>
      </c>
      <c r="G153" s="11">
        <v>0</v>
      </c>
      <c r="H153" s="11">
        <v>0</v>
      </c>
      <c r="I153" s="11">
        <v>0</v>
      </c>
    </row>
    <row r="154" spans="1:9" ht="45" x14ac:dyDescent="0.25">
      <c r="A154" s="283"/>
      <c r="B154" s="286"/>
      <c r="C154" s="6" t="s">
        <v>1409</v>
      </c>
      <c r="D154" s="272"/>
      <c r="E154" s="11">
        <v>0</v>
      </c>
      <c r="F154" s="11">
        <v>0</v>
      </c>
      <c r="G154" s="11">
        <v>0</v>
      </c>
      <c r="H154" s="11">
        <v>0</v>
      </c>
      <c r="I154" s="11">
        <v>0</v>
      </c>
    </row>
    <row r="155" spans="1:9" ht="30" x14ac:dyDescent="0.25">
      <c r="A155" s="8"/>
      <c r="B155" s="22" t="s">
        <v>229</v>
      </c>
      <c r="C155" s="6"/>
      <c r="D155" s="8"/>
      <c r="E155" s="11"/>
      <c r="F155" s="11"/>
      <c r="G155" s="11"/>
      <c r="H155" s="11"/>
      <c r="I155" s="11"/>
    </row>
    <row r="156" spans="1:9" ht="30" x14ac:dyDescent="0.25">
      <c r="A156" s="8"/>
      <c r="B156" s="22" t="s">
        <v>227</v>
      </c>
      <c r="C156" s="6" t="s">
        <v>230</v>
      </c>
      <c r="D156" s="271" t="s">
        <v>1323</v>
      </c>
      <c r="E156" s="11">
        <v>0</v>
      </c>
      <c r="F156" s="11">
        <v>0</v>
      </c>
      <c r="G156" s="11">
        <v>0</v>
      </c>
      <c r="H156" s="11">
        <v>0</v>
      </c>
      <c r="I156" s="11">
        <v>0</v>
      </c>
    </row>
    <row r="157" spans="1:9" ht="30" x14ac:dyDescent="0.25">
      <c r="A157" s="8"/>
      <c r="B157" s="22" t="s">
        <v>74</v>
      </c>
      <c r="C157" s="6" t="s">
        <v>231</v>
      </c>
      <c r="D157" s="272"/>
      <c r="E157" s="11">
        <v>0</v>
      </c>
      <c r="F157" s="11">
        <v>0</v>
      </c>
      <c r="G157" s="11">
        <v>0</v>
      </c>
      <c r="H157" s="11">
        <v>0</v>
      </c>
      <c r="I157" s="11">
        <v>0</v>
      </c>
    </row>
    <row r="158" spans="1:9" ht="30" x14ac:dyDescent="0.25">
      <c r="A158" s="8"/>
      <c r="B158" s="22" t="s">
        <v>228</v>
      </c>
      <c r="C158" s="6" t="s">
        <v>232</v>
      </c>
      <c r="D158" s="273"/>
      <c r="E158" s="11">
        <v>0</v>
      </c>
      <c r="F158" s="11">
        <v>0</v>
      </c>
      <c r="G158" s="11">
        <v>0</v>
      </c>
      <c r="H158" s="11">
        <v>0</v>
      </c>
      <c r="I158" s="11">
        <v>0</v>
      </c>
    </row>
    <row r="159" spans="1:9" ht="45" x14ac:dyDescent="0.25">
      <c r="A159" s="281"/>
      <c r="B159" s="284" t="s">
        <v>233</v>
      </c>
      <c r="C159" s="6" t="s">
        <v>1410</v>
      </c>
      <c r="D159" s="271" t="s">
        <v>1323</v>
      </c>
      <c r="E159" s="138">
        <v>0</v>
      </c>
      <c r="F159" s="138">
        <v>0</v>
      </c>
      <c r="G159" s="138">
        <v>0</v>
      </c>
      <c r="H159" s="138">
        <v>0</v>
      </c>
      <c r="I159" s="138">
        <v>0</v>
      </c>
    </row>
    <row r="160" spans="1:9" ht="45" x14ac:dyDescent="0.25">
      <c r="A160" s="282"/>
      <c r="B160" s="285"/>
      <c r="C160" s="6" t="s">
        <v>1412</v>
      </c>
      <c r="D160" s="272"/>
      <c r="E160" s="138">
        <v>23</v>
      </c>
      <c r="F160" s="138">
        <v>23</v>
      </c>
      <c r="G160" s="138">
        <v>23</v>
      </c>
      <c r="H160" s="138">
        <v>23</v>
      </c>
      <c r="I160" s="138">
        <v>23</v>
      </c>
    </row>
    <row r="161" spans="1:10" ht="45" x14ac:dyDescent="0.25">
      <c r="A161" s="282"/>
      <c r="B161" s="285"/>
      <c r="C161" s="6" t="s">
        <v>1411</v>
      </c>
      <c r="D161" s="271" t="s">
        <v>1323</v>
      </c>
      <c r="E161" s="11">
        <v>0</v>
      </c>
      <c r="F161" s="11">
        <v>0</v>
      </c>
      <c r="G161" s="11">
        <v>0</v>
      </c>
      <c r="H161" s="11">
        <v>0</v>
      </c>
      <c r="I161" s="11">
        <v>0</v>
      </c>
    </row>
    <row r="162" spans="1:10" ht="45" x14ac:dyDescent="0.25">
      <c r="A162" s="283"/>
      <c r="B162" s="286"/>
      <c r="C162" s="6" t="s">
        <v>1413</v>
      </c>
      <c r="D162" s="272"/>
      <c r="E162" s="11">
        <v>0</v>
      </c>
      <c r="F162" s="11">
        <v>0</v>
      </c>
      <c r="G162" s="11">
        <v>0</v>
      </c>
      <c r="H162" s="11">
        <v>0</v>
      </c>
      <c r="I162" s="11">
        <v>0</v>
      </c>
    </row>
    <row r="163" spans="1:10" ht="30" x14ac:dyDescent="0.25">
      <c r="A163" s="8"/>
      <c r="B163" s="22" t="s">
        <v>234</v>
      </c>
      <c r="C163" s="6" t="s">
        <v>235</v>
      </c>
      <c r="D163" s="6" t="s">
        <v>1323</v>
      </c>
      <c r="E163" s="11">
        <v>0</v>
      </c>
      <c r="F163" s="11">
        <v>0</v>
      </c>
      <c r="G163" s="11">
        <v>0</v>
      </c>
      <c r="H163" s="11">
        <v>0</v>
      </c>
      <c r="I163" s="11">
        <v>0</v>
      </c>
    </row>
    <row r="164" spans="1:10" ht="75" x14ac:dyDescent="0.25">
      <c r="A164" s="44" t="s">
        <v>238</v>
      </c>
      <c r="B164" s="45" t="s">
        <v>247</v>
      </c>
      <c r="C164" s="46"/>
      <c r="D164" s="44"/>
      <c r="E164" s="52"/>
      <c r="F164" s="52"/>
      <c r="G164" s="52"/>
      <c r="H164" s="52"/>
      <c r="I164" s="52"/>
      <c r="J164" s="3" t="s">
        <v>246</v>
      </c>
    </row>
    <row r="165" spans="1:10" x14ac:dyDescent="0.25">
      <c r="A165" s="61"/>
      <c r="B165" s="76" t="s">
        <v>209</v>
      </c>
      <c r="C165" s="46"/>
      <c r="D165" s="44"/>
      <c r="E165" s="47"/>
      <c r="F165" s="47"/>
      <c r="G165" s="47"/>
      <c r="H165" s="47"/>
      <c r="I165" s="47"/>
      <c r="J165" s="3"/>
    </row>
    <row r="166" spans="1:10" x14ac:dyDescent="0.25">
      <c r="A166" s="61"/>
      <c r="B166" s="48" t="s">
        <v>1389</v>
      </c>
      <c r="C166" s="46"/>
      <c r="D166" s="44" t="s">
        <v>1323</v>
      </c>
      <c r="E166" s="47">
        <f>(E171+E172+E179)/(E181+E183)*100</f>
        <v>61.500493583415597</v>
      </c>
      <c r="F166" s="47">
        <f>(F171+F172+F179)/(F181+F183)*100</f>
        <v>71.051320378674646</v>
      </c>
      <c r="G166" s="47">
        <f>(G171+G172+G179)/(G181+G183)*100</f>
        <v>74.621766715470955</v>
      </c>
      <c r="H166" s="47">
        <f>(H171+H172+H179)/(H181+H183)*100</f>
        <v>82.567901234567898</v>
      </c>
      <c r="I166" s="47">
        <f>(I171+I172+I179)/(I181+I183)*100</f>
        <v>82.567901234567898</v>
      </c>
      <c r="J166" s="3"/>
    </row>
    <row r="167" spans="1:10" x14ac:dyDescent="0.25">
      <c r="A167" s="61"/>
      <c r="B167" s="48" t="s">
        <v>1391</v>
      </c>
      <c r="C167" s="46"/>
      <c r="D167" s="44" t="s">
        <v>1323</v>
      </c>
      <c r="E167" s="47" t="e">
        <f>(E173+E174)/(E182)*100</f>
        <v>#DIV/0!</v>
      </c>
      <c r="F167" s="47" t="e">
        <f>(F173+F174)/(F182)*100</f>
        <v>#DIV/0!</v>
      </c>
      <c r="G167" s="47" t="e">
        <f>(G173+G174)/(G182)*100</f>
        <v>#DIV/0!</v>
      </c>
      <c r="H167" s="47" t="e">
        <f>(H173+H174)/(H182)*100</f>
        <v>#DIV/0!</v>
      </c>
      <c r="I167" s="47" t="e">
        <f>(I173+I174)/(I182)*100</f>
        <v>#DIV/0!</v>
      </c>
      <c r="J167" s="3"/>
    </row>
    <row r="168" spans="1:10" x14ac:dyDescent="0.25">
      <c r="A168" s="61"/>
      <c r="B168" s="76" t="s">
        <v>248</v>
      </c>
      <c r="C168" s="46"/>
      <c r="D168" s="44"/>
      <c r="E168" s="47"/>
      <c r="F168" s="47"/>
      <c r="G168" s="47"/>
      <c r="H168" s="47"/>
      <c r="I168" s="47"/>
      <c r="J168" s="3"/>
    </row>
    <row r="169" spans="1:10" x14ac:dyDescent="0.25">
      <c r="A169" s="61"/>
      <c r="B169" s="48" t="s">
        <v>1389</v>
      </c>
      <c r="C169" s="46"/>
      <c r="D169" s="44" t="s">
        <v>1323</v>
      </c>
      <c r="E169" s="47">
        <f>(E175+E176+E180)/(E181+E183)*100</f>
        <v>29.36821322803554</v>
      </c>
      <c r="F169" s="47">
        <f>(F175+F176+F180)/(F181+F183)*100</f>
        <v>27.95216741405082</v>
      </c>
      <c r="G169" s="47">
        <f>(G175+G176+G180)/(G181+G183)*100</f>
        <v>29.917032698877499</v>
      </c>
      <c r="H169" s="47">
        <f>(H175+H176+H180)/(H181+H183)*100</f>
        <v>34.370370370370367</v>
      </c>
      <c r="I169" s="47">
        <f>(I175+I176+I180)/(I181+I183)*100</f>
        <v>34.370370370370367</v>
      </c>
      <c r="J169" s="3"/>
    </row>
    <row r="170" spans="1:10" x14ac:dyDescent="0.25">
      <c r="A170" s="61"/>
      <c r="B170" s="48" t="s">
        <v>1391</v>
      </c>
      <c r="C170" s="46"/>
      <c r="D170" s="44" t="s">
        <v>1323</v>
      </c>
      <c r="E170" s="47" t="e">
        <f>(E177+E178)/(E182)*100</f>
        <v>#DIV/0!</v>
      </c>
      <c r="F170" s="47" t="e">
        <f>(F177+F178)/(F182)*100</f>
        <v>#DIV/0!</v>
      </c>
      <c r="G170" s="47" t="e">
        <f>(G177+G178)/(G182)*100</f>
        <v>#DIV/0!</v>
      </c>
      <c r="H170" s="47" t="e">
        <f>(H177+H178)/(H182)*100</f>
        <v>#DIV/0!</v>
      </c>
      <c r="I170" s="47" t="e">
        <f>(I177+I178)/(I182)*100</f>
        <v>#DIV/0!</v>
      </c>
      <c r="J170" s="3"/>
    </row>
    <row r="171" spans="1:10" ht="30" customHeight="1" x14ac:dyDescent="0.25">
      <c r="A171" s="281"/>
      <c r="B171" s="284" t="s">
        <v>239</v>
      </c>
      <c r="C171" s="6" t="s">
        <v>1417</v>
      </c>
      <c r="D171" s="271" t="s">
        <v>1323</v>
      </c>
      <c r="E171" s="36">
        <v>0</v>
      </c>
      <c r="F171" s="36">
        <v>0</v>
      </c>
      <c r="G171" s="36">
        <v>0</v>
      </c>
      <c r="H171" s="36">
        <v>0</v>
      </c>
      <c r="I171" s="36">
        <v>0</v>
      </c>
    </row>
    <row r="172" spans="1:10" ht="45" x14ac:dyDescent="0.25">
      <c r="A172" s="282"/>
      <c r="B172" s="285"/>
      <c r="C172" s="6" t="s">
        <v>1418</v>
      </c>
      <c r="D172" s="272"/>
      <c r="E172" s="36">
        <v>1246</v>
      </c>
      <c r="F172" s="36">
        <v>1426</v>
      </c>
      <c r="G172" s="36">
        <v>1529</v>
      </c>
      <c r="H172" s="36">
        <v>1672</v>
      </c>
      <c r="I172" s="36">
        <v>1672</v>
      </c>
    </row>
    <row r="173" spans="1:10" ht="45" x14ac:dyDescent="0.25">
      <c r="A173" s="282"/>
      <c r="B173" s="285"/>
      <c r="C173" s="6" t="s">
        <v>1419</v>
      </c>
      <c r="D173" s="271" t="s">
        <v>1323</v>
      </c>
      <c r="E173" s="36">
        <v>0</v>
      </c>
      <c r="F173" s="36">
        <v>0</v>
      </c>
      <c r="G173" s="36">
        <v>0</v>
      </c>
      <c r="H173" s="36">
        <v>0</v>
      </c>
      <c r="I173" s="36">
        <v>0</v>
      </c>
    </row>
    <row r="174" spans="1:10" ht="45" x14ac:dyDescent="0.25">
      <c r="A174" s="283"/>
      <c r="B174" s="286"/>
      <c r="C174" s="6" t="s">
        <v>1420</v>
      </c>
      <c r="D174" s="272"/>
      <c r="E174" s="36">
        <v>0</v>
      </c>
      <c r="F174" s="36">
        <v>0</v>
      </c>
      <c r="G174" s="36">
        <v>0</v>
      </c>
      <c r="H174" s="36">
        <v>0</v>
      </c>
      <c r="I174" s="36">
        <v>0</v>
      </c>
    </row>
    <row r="175" spans="1:10" ht="45" customHeight="1" x14ac:dyDescent="0.25">
      <c r="A175" s="281"/>
      <c r="B175" s="284" t="s">
        <v>240</v>
      </c>
      <c r="C175" s="90" t="s">
        <v>1688</v>
      </c>
      <c r="D175" s="271" t="s">
        <v>1323</v>
      </c>
      <c r="E175" s="36">
        <v>0</v>
      </c>
      <c r="F175" s="36">
        <v>0</v>
      </c>
      <c r="G175" s="36">
        <v>0</v>
      </c>
      <c r="H175" s="36">
        <v>0</v>
      </c>
      <c r="I175" s="36">
        <v>0</v>
      </c>
    </row>
    <row r="176" spans="1:10" ht="45" x14ac:dyDescent="0.25">
      <c r="A176" s="282"/>
      <c r="B176" s="285"/>
      <c r="C176" s="90" t="s">
        <v>1689</v>
      </c>
      <c r="D176" s="272"/>
      <c r="E176" s="36">
        <v>595</v>
      </c>
      <c r="F176" s="36">
        <v>561</v>
      </c>
      <c r="G176" s="36">
        <v>613</v>
      </c>
      <c r="H176" s="36">
        <v>696</v>
      </c>
      <c r="I176" s="36">
        <v>696</v>
      </c>
    </row>
    <row r="177" spans="1:10" ht="45" x14ac:dyDescent="0.25">
      <c r="A177" s="282"/>
      <c r="B177" s="285"/>
      <c r="C177" s="90" t="s">
        <v>1690</v>
      </c>
      <c r="D177" s="271" t="s">
        <v>1323</v>
      </c>
      <c r="E177" s="36">
        <v>0</v>
      </c>
      <c r="F177" s="36">
        <v>0</v>
      </c>
      <c r="G177" s="36">
        <v>0</v>
      </c>
      <c r="H177" s="36">
        <v>0</v>
      </c>
      <c r="I177" s="36">
        <v>0</v>
      </c>
    </row>
    <row r="178" spans="1:10" ht="45" x14ac:dyDescent="0.25">
      <c r="A178" s="283"/>
      <c r="B178" s="286"/>
      <c r="C178" s="90" t="s">
        <v>1691</v>
      </c>
      <c r="D178" s="272"/>
      <c r="E178" s="36">
        <v>0</v>
      </c>
      <c r="F178" s="36">
        <v>0</v>
      </c>
      <c r="G178" s="36">
        <v>0</v>
      </c>
      <c r="H178" s="36">
        <v>0</v>
      </c>
      <c r="I178" s="36">
        <v>0</v>
      </c>
    </row>
    <row r="179" spans="1:10" ht="30" x14ac:dyDescent="0.25">
      <c r="A179" s="23"/>
      <c r="B179" s="22" t="s">
        <v>241</v>
      </c>
      <c r="C179" s="90" t="s">
        <v>242</v>
      </c>
      <c r="D179" s="271" t="s">
        <v>1323</v>
      </c>
      <c r="E179" s="36">
        <v>0</v>
      </c>
      <c r="F179" s="36">
        <v>0</v>
      </c>
      <c r="G179" s="36">
        <v>0</v>
      </c>
      <c r="H179" s="36">
        <v>0</v>
      </c>
      <c r="I179" s="36">
        <v>0</v>
      </c>
    </row>
    <row r="180" spans="1:10" ht="45" x14ac:dyDescent="0.25">
      <c r="A180" s="23"/>
      <c r="B180" s="22" t="s">
        <v>243</v>
      </c>
      <c r="C180" s="90" t="s">
        <v>1692</v>
      </c>
      <c r="D180" s="272"/>
      <c r="E180" s="36">
        <v>0</v>
      </c>
      <c r="F180" s="36">
        <v>0</v>
      </c>
      <c r="G180" s="36">
        <v>0</v>
      </c>
      <c r="H180" s="36">
        <v>0</v>
      </c>
      <c r="I180" s="36">
        <v>0</v>
      </c>
    </row>
    <row r="181" spans="1:10" ht="45" x14ac:dyDescent="0.25">
      <c r="A181" s="281"/>
      <c r="B181" s="284" t="s">
        <v>181</v>
      </c>
      <c r="C181" s="6" t="s">
        <v>1448</v>
      </c>
      <c r="D181" s="271" t="s">
        <v>1131</v>
      </c>
      <c r="E181" s="36">
        <v>1976</v>
      </c>
      <c r="F181" s="36">
        <v>1977</v>
      </c>
      <c r="G181" s="36">
        <v>2037</v>
      </c>
      <c r="H181" s="36">
        <v>2017</v>
      </c>
      <c r="I181" s="36">
        <v>2017</v>
      </c>
    </row>
    <row r="182" spans="1:10" ht="45" x14ac:dyDescent="0.25">
      <c r="A182" s="283"/>
      <c r="B182" s="286"/>
      <c r="C182" s="6" t="s">
        <v>1449</v>
      </c>
      <c r="D182" s="272"/>
      <c r="E182" s="36">
        <v>0</v>
      </c>
      <c r="F182" s="36">
        <v>0</v>
      </c>
      <c r="G182" s="36">
        <v>0</v>
      </c>
      <c r="H182" s="36">
        <v>0</v>
      </c>
      <c r="I182" s="36">
        <v>0</v>
      </c>
    </row>
    <row r="183" spans="1:10" ht="30" x14ac:dyDescent="0.25">
      <c r="A183" s="23"/>
      <c r="B183" s="22" t="s">
        <v>244</v>
      </c>
      <c r="C183" s="6" t="s">
        <v>245</v>
      </c>
      <c r="D183" s="6" t="s">
        <v>1131</v>
      </c>
      <c r="E183" s="36">
        <v>50</v>
      </c>
      <c r="F183" s="36">
        <v>30</v>
      </c>
      <c r="G183" s="36">
        <v>12</v>
      </c>
      <c r="H183" s="36">
        <v>8</v>
      </c>
      <c r="I183" s="36">
        <v>8</v>
      </c>
    </row>
    <row r="184" spans="1:10" ht="75" x14ac:dyDescent="0.25">
      <c r="A184" s="44" t="s">
        <v>250</v>
      </c>
      <c r="B184" s="45" t="s">
        <v>249</v>
      </c>
      <c r="C184" s="46"/>
      <c r="D184" s="44"/>
      <c r="E184" s="52"/>
      <c r="F184" s="52"/>
      <c r="G184" s="52"/>
      <c r="H184" s="52"/>
      <c r="I184" s="52"/>
      <c r="J184" s="3" t="s">
        <v>246</v>
      </c>
    </row>
    <row r="185" spans="1:10" x14ac:dyDescent="0.25">
      <c r="A185" s="44"/>
      <c r="B185" s="48" t="s">
        <v>1389</v>
      </c>
      <c r="C185" s="46"/>
      <c r="D185" s="44" t="s">
        <v>9</v>
      </c>
      <c r="E185" s="47">
        <f>(E187+E188+E191)/(E192+E193+E196)*100</f>
        <v>0</v>
      </c>
      <c r="F185" s="47">
        <f>(F187+F188+F191)/(F192+F193+F196)*100</f>
        <v>30.434782608695656</v>
      </c>
      <c r="G185" s="47">
        <f>(G187+G188+G191)/(G192+G193+G196)*100</f>
        <v>26.086956521739129</v>
      </c>
      <c r="H185" s="47">
        <f>(H187+H188+H191)/(H192+H193+H196)*100</f>
        <v>43.478260869565219</v>
      </c>
      <c r="I185" s="47">
        <f>(I187+I188+I191)/(I192+I193+I196)*100</f>
        <v>43.478260869565219</v>
      </c>
      <c r="J185" s="3"/>
    </row>
    <row r="186" spans="1:10" x14ac:dyDescent="0.25">
      <c r="A186" s="44"/>
      <c r="B186" s="48" t="s">
        <v>1391</v>
      </c>
      <c r="C186" s="46"/>
      <c r="D186" s="44" t="s">
        <v>9</v>
      </c>
      <c r="E186" s="47" t="e">
        <f>(E189+E190)/(E194+E195)*100</f>
        <v>#DIV/0!</v>
      </c>
      <c r="F186" s="47" t="e">
        <f>(F189+F190)/(F194+F195)*100</f>
        <v>#DIV/0!</v>
      </c>
      <c r="G186" s="47" t="e">
        <f>(G189+G190)/(G194+G195)*100</f>
        <v>#DIV/0!</v>
      </c>
      <c r="H186" s="47" t="e">
        <f>(H189+H190)/(H194+H195)*100</f>
        <v>#DIV/0!</v>
      </c>
      <c r="I186" s="47" t="e">
        <f>(I189+I190)/(I194+I195)*100</f>
        <v>#DIV/0!</v>
      </c>
      <c r="J186" s="3"/>
    </row>
    <row r="187" spans="1:10" ht="30" customHeight="1" x14ac:dyDescent="0.25">
      <c r="A187" s="281"/>
      <c r="B187" s="284" t="s">
        <v>251</v>
      </c>
      <c r="C187" s="6" t="s">
        <v>1421</v>
      </c>
      <c r="D187" s="271" t="s">
        <v>1323</v>
      </c>
      <c r="E187" s="11">
        <v>0</v>
      </c>
      <c r="F187" s="11">
        <v>0</v>
      </c>
      <c r="G187" s="11">
        <v>0</v>
      </c>
      <c r="H187" s="11">
        <v>0</v>
      </c>
      <c r="I187" s="11">
        <v>0</v>
      </c>
    </row>
    <row r="188" spans="1:10" ht="45" x14ac:dyDescent="0.25">
      <c r="A188" s="282"/>
      <c r="B188" s="285"/>
      <c r="C188" s="6" t="s">
        <v>1422</v>
      </c>
      <c r="D188" s="272"/>
      <c r="E188" s="11">
        <v>0</v>
      </c>
      <c r="F188" s="11">
        <v>7</v>
      </c>
      <c r="G188" s="11">
        <v>6</v>
      </c>
      <c r="H188" s="11">
        <v>10</v>
      </c>
      <c r="I188" s="11">
        <v>10</v>
      </c>
    </row>
    <row r="189" spans="1:10" ht="45" x14ac:dyDescent="0.25">
      <c r="A189" s="282"/>
      <c r="B189" s="285"/>
      <c r="C189" s="6" t="s">
        <v>1423</v>
      </c>
      <c r="D189" s="271" t="s">
        <v>1323</v>
      </c>
      <c r="E189" s="11">
        <v>0</v>
      </c>
      <c r="F189" s="11">
        <v>0</v>
      </c>
      <c r="G189" s="11">
        <v>0</v>
      </c>
      <c r="H189" s="11">
        <v>0</v>
      </c>
      <c r="I189" s="11">
        <v>0</v>
      </c>
    </row>
    <row r="190" spans="1:10" ht="45" x14ac:dyDescent="0.25">
      <c r="A190" s="283"/>
      <c r="B190" s="286"/>
      <c r="C190" s="6" t="s">
        <v>1424</v>
      </c>
      <c r="D190" s="272"/>
      <c r="E190" s="11">
        <v>0</v>
      </c>
      <c r="F190" s="11">
        <v>0</v>
      </c>
      <c r="G190" s="11">
        <v>0</v>
      </c>
      <c r="H190" s="11">
        <v>0</v>
      </c>
      <c r="I190" s="11">
        <v>0</v>
      </c>
    </row>
    <row r="191" spans="1:10" ht="30" customHeight="1" x14ac:dyDescent="0.25">
      <c r="A191" s="8"/>
      <c r="B191" s="22" t="s">
        <v>252</v>
      </c>
      <c r="C191" s="6" t="s">
        <v>253</v>
      </c>
      <c r="D191" s="6" t="s">
        <v>1323</v>
      </c>
      <c r="E191" s="11">
        <v>0</v>
      </c>
      <c r="F191" s="11">
        <v>0</v>
      </c>
      <c r="G191" s="11">
        <v>0</v>
      </c>
      <c r="H191" s="11">
        <v>0</v>
      </c>
      <c r="I191" s="11">
        <v>0</v>
      </c>
    </row>
    <row r="192" spans="1:10" ht="30" customHeight="1" x14ac:dyDescent="0.25">
      <c r="A192" s="281"/>
      <c r="B192" s="284" t="s">
        <v>233</v>
      </c>
      <c r="C192" s="6" t="s">
        <v>1425</v>
      </c>
      <c r="D192" s="271" t="s">
        <v>1323</v>
      </c>
      <c r="E192" s="11">
        <v>0</v>
      </c>
      <c r="F192" s="11">
        <v>0</v>
      </c>
      <c r="G192" s="11">
        <v>0</v>
      </c>
      <c r="H192" s="11">
        <v>0</v>
      </c>
      <c r="I192" s="11">
        <v>0</v>
      </c>
    </row>
    <row r="193" spans="1:15" ht="30" customHeight="1" x14ac:dyDescent="0.25">
      <c r="A193" s="282"/>
      <c r="B193" s="285"/>
      <c r="C193" s="6" t="s">
        <v>1426</v>
      </c>
      <c r="D193" s="272"/>
      <c r="E193" s="11">
        <v>23</v>
      </c>
      <c r="F193" s="11">
        <v>23</v>
      </c>
      <c r="G193" s="11">
        <v>23</v>
      </c>
      <c r="H193" s="11">
        <v>23</v>
      </c>
      <c r="I193" s="11">
        <v>23</v>
      </c>
    </row>
    <row r="194" spans="1:15" ht="45" x14ac:dyDescent="0.25">
      <c r="A194" s="282"/>
      <c r="B194" s="285"/>
      <c r="C194" s="6" t="s">
        <v>1427</v>
      </c>
      <c r="D194" s="271" t="s">
        <v>1323</v>
      </c>
      <c r="E194" s="11">
        <v>0</v>
      </c>
      <c r="F194" s="11">
        <v>0</v>
      </c>
      <c r="G194" s="11">
        <v>0</v>
      </c>
      <c r="H194" s="11">
        <v>0</v>
      </c>
      <c r="I194" s="11">
        <v>0</v>
      </c>
    </row>
    <row r="195" spans="1:15" ht="45" x14ac:dyDescent="0.25">
      <c r="A195" s="283"/>
      <c r="B195" s="286"/>
      <c r="C195" s="6" t="s">
        <v>1429</v>
      </c>
      <c r="D195" s="272"/>
      <c r="E195" s="11">
        <v>0</v>
      </c>
      <c r="F195" s="11">
        <v>0</v>
      </c>
      <c r="G195" s="11">
        <v>0</v>
      </c>
      <c r="H195" s="11">
        <v>0</v>
      </c>
      <c r="I195" s="11">
        <v>0</v>
      </c>
    </row>
    <row r="196" spans="1:15" ht="30" customHeight="1" x14ac:dyDescent="0.25">
      <c r="A196" s="8"/>
      <c r="B196" s="22" t="s">
        <v>254</v>
      </c>
      <c r="C196" s="6" t="s">
        <v>1428</v>
      </c>
      <c r="D196" s="6" t="s">
        <v>1323</v>
      </c>
      <c r="E196" s="11">
        <v>0</v>
      </c>
      <c r="F196" s="11">
        <v>0</v>
      </c>
      <c r="G196" s="11">
        <v>0</v>
      </c>
      <c r="H196" s="11">
        <v>0</v>
      </c>
      <c r="I196" s="11">
        <v>0</v>
      </c>
    </row>
    <row r="197" spans="1:15" ht="45" customHeight="1" x14ac:dyDescent="0.25">
      <c r="A197" s="49" t="s">
        <v>260</v>
      </c>
      <c r="B197" s="50" t="s">
        <v>255</v>
      </c>
      <c r="C197" s="46"/>
      <c r="D197" s="46"/>
      <c r="E197" s="46"/>
      <c r="F197" s="46"/>
      <c r="G197" s="46"/>
      <c r="H197" s="46"/>
      <c r="I197" s="46"/>
    </row>
    <row r="198" spans="1:15" ht="75" x14ac:dyDescent="0.25">
      <c r="A198" s="44" t="s">
        <v>259</v>
      </c>
      <c r="B198" s="45" t="s">
        <v>256</v>
      </c>
      <c r="C198" s="46"/>
      <c r="D198" s="44"/>
      <c r="E198" s="52"/>
      <c r="F198" s="52"/>
      <c r="G198" s="52"/>
      <c r="H198" s="52"/>
      <c r="I198" s="52"/>
      <c r="J198" s="3" t="s">
        <v>246</v>
      </c>
    </row>
    <row r="199" spans="1:15" x14ac:dyDescent="0.25">
      <c r="A199" s="44"/>
      <c r="B199" s="48" t="s">
        <v>1389</v>
      </c>
      <c r="C199" s="274"/>
      <c r="D199" s="274" t="s">
        <v>9</v>
      </c>
      <c r="E199" s="47">
        <f>(E206+E207)/(E209+E210)*100</f>
        <v>100</v>
      </c>
      <c r="F199" s="47">
        <f>(F206+F207)/(F209+F210)*100</f>
        <v>100</v>
      </c>
      <c r="G199" s="47">
        <f>(G206+G207)/(G209+G210)*100</f>
        <v>95.384615384615387</v>
      </c>
      <c r="H199" s="47">
        <f>(H206+H207)/(H209+H210)*100</f>
        <v>97.087378640776706</v>
      </c>
      <c r="I199" s="47">
        <f>(I206+I207)/(I209+I210)*100</f>
        <v>97.087378640776706</v>
      </c>
      <c r="J199" s="3"/>
    </row>
    <row r="200" spans="1:15" x14ac:dyDescent="0.25">
      <c r="A200" s="44"/>
      <c r="B200" s="48" t="s">
        <v>1390</v>
      </c>
      <c r="C200" s="275"/>
      <c r="D200" s="275"/>
      <c r="E200" s="47" t="e">
        <f t="shared" ref="E200:G201" si="38">E206/E209*100</f>
        <v>#DIV/0!</v>
      </c>
      <c r="F200" s="47" t="e">
        <f t="shared" si="38"/>
        <v>#DIV/0!</v>
      </c>
      <c r="G200" s="47" t="e">
        <f t="shared" si="38"/>
        <v>#DIV/0!</v>
      </c>
      <c r="H200" s="47" t="e">
        <f t="shared" ref="H200:I200" si="39">H206/H209*100</f>
        <v>#DIV/0!</v>
      </c>
      <c r="I200" s="47" t="e">
        <f t="shared" si="39"/>
        <v>#DIV/0!</v>
      </c>
      <c r="J200" s="3"/>
    </row>
    <row r="201" spans="1:15" x14ac:dyDescent="0.25">
      <c r="A201" s="44"/>
      <c r="B201" s="45" t="s">
        <v>1392</v>
      </c>
      <c r="C201" s="276"/>
      <c r="D201" s="276"/>
      <c r="E201" s="47">
        <f t="shared" si="38"/>
        <v>100</v>
      </c>
      <c r="F201" s="47">
        <f t="shared" si="38"/>
        <v>100</v>
      </c>
      <c r="G201" s="47">
        <f t="shared" si="38"/>
        <v>95.384615384615387</v>
      </c>
      <c r="H201" s="47">
        <f t="shared" ref="H201" si="40">H207/H210*100</f>
        <v>97.087378640776706</v>
      </c>
      <c r="I201" s="47">
        <f>I207/I210*100</f>
        <v>97.087378640776706</v>
      </c>
      <c r="J201" s="3"/>
    </row>
    <row r="202" spans="1:15" x14ac:dyDescent="0.25">
      <c r="A202" s="44"/>
      <c r="B202" s="48" t="s">
        <v>1391</v>
      </c>
      <c r="C202" s="274"/>
      <c r="D202" s="274" t="s">
        <v>9</v>
      </c>
      <c r="E202" s="47" t="e">
        <f>(E212+E213)/(E215+E216)*100</f>
        <v>#DIV/0!</v>
      </c>
      <c r="F202" s="47" t="e">
        <f>(F212+F213)/(F215+F216)*100</f>
        <v>#DIV/0!</v>
      </c>
      <c r="G202" s="47" t="e">
        <f>(G212+G213)/(G215+G216)*100</f>
        <v>#DIV/0!</v>
      </c>
      <c r="H202" s="47" t="e">
        <f>(H212+H213)/(H215+H216)*100</f>
        <v>#DIV/0!</v>
      </c>
      <c r="I202" s="47" t="e">
        <f>(I212+I213)/(I215+I216)*100</f>
        <v>#DIV/0!</v>
      </c>
      <c r="J202" s="3"/>
    </row>
    <row r="203" spans="1:15" x14ac:dyDescent="0.25">
      <c r="A203" s="44"/>
      <c r="B203" s="48" t="s">
        <v>1390</v>
      </c>
      <c r="C203" s="275"/>
      <c r="D203" s="275"/>
      <c r="E203" s="47" t="e">
        <f t="shared" ref="E203:G204" si="41">E212/E215*100</f>
        <v>#DIV/0!</v>
      </c>
      <c r="F203" s="47" t="e">
        <f t="shared" si="41"/>
        <v>#DIV/0!</v>
      </c>
      <c r="G203" s="47" t="e">
        <f t="shared" si="41"/>
        <v>#DIV/0!</v>
      </c>
      <c r="H203" s="47" t="e">
        <f t="shared" ref="H203:I203" si="42">H212/H215*100</f>
        <v>#DIV/0!</v>
      </c>
      <c r="I203" s="47" t="e">
        <f t="shared" si="42"/>
        <v>#DIV/0!</v>
      </c>
      <c r="J203" s="3"/>
    </row>
    <row r="204" spans="1:15" x14ac:dyDescent="0.25">
      <c r="A204" s="44"/>
      <c r="B204" s="45" t="s">
        <v>1392</v>
      </c>
      <c r="C204" s="276"/>
      <c r="D204" s="276"/>
      <c r="E204" s="47" t="e">
        <f t="shared" si="41"/>
        <v>#DIV/0!</v>
      </c>
      <c r="F204" s="47" t="e">
        <f t="shared" si="41"/>
        <v>#DIV/0!</v>
      </c>
      <c r="G204" s="47" t="e">
        <f t="shared" si="41"/>
        <v>#DIV/0!</v>
      </c>
      <c r="H204" s="47" t="e">
        <f t="shared" ref="H204:I204" si="43">H213/H216*100</f>
        <v>#DIV/0!</v>
      </c>
      <c r="I204" s="47" t="e">
        <f t="shared" si="43"/>
        <v>#DIV/0!</v>
      </c>
      <c r="J204" s="3"/>
      <c r="K204" s="75">
        <f>100-E199</f>
        <v>0</v>
      </c>
      <c r="L204" s="75">
        <f>100-F199</f>
        <v>0</v>
      </c>
      <c r="M204" s="75">
        <f t="shared" ref="M204:O204" si="44">100-G199</f>
        <v>4.6153846153846132</v>
      </c>
      <c r="N204" s="75">
        <f t="shared" si="44"/>
        <v>2.9126213592232943</v>
      </c>
      <c r="O204" s="75">
        <f t="shared" si="44"/>
        <v>2.9126213592232943</v>
      </c>
    </row>
    <row r="205" spans="1:15" ht="195" x14ac:dyDescent="0.25">
      <c r="A205" s="268"/>
      <c r="B205" s="167" t="s">
        <v>257</v>
      </c>
      <c r="C205" s="170"/>
      <c r="D205" s="170"/>
      <c r="E205" s="36"/>
      <c r="F205" s="36"/>
      <c r="G205" s="36"/>
      <c r="H205" s="36"/>
      <c r="I205" s="36"/>
    </row>
    <row r="206" spans="1:15" ht="45" x14ac:dyDescent="0.25">
      <c r="A206" s="269"/>
      <c r="B206" s="168" t="s">
        <v>1390</v>
      </c>
      <c r="C206" s="170" t="s">
        <v>1430</v>
      </c>
      <c r="D206" s="170" t="s">
        <v>1131</v>
      </c>
      <c r="E206" s="11">
        <v>0</v>
      </c>
      <c r="F206" s="138">
        <v>0</v>
      </c>
      <c r="G206" s="11">
        <v>0</v>
      </c>
      <c r="H206" s="11">
        <v>0</v>
      </c>
      <c r="I206" s="11">
        <v>0</v>
      </c>
      <c r="J206" s="37"/>
    </row>
    <row r="207" spans="1:15" ht="45" x14ac:dyDescent="0.25">
      <c r="A207" s="270"/>
      <c r="B207" s="169" t="s">
        <v>1392</v>
      </c>
      <c r="C207" s="170" t="s">
        <v>1431</v>
      </c>
      <c r="D207" s="170" t="s">
        <v>1131</v>
      </c>
      <c r="E207" s="36">
        <v>16</v>
      </c>
      <c r="F207" s="36">
        <v>37</v>
      </c>
      <c r="G207" s="36">
        <v>62</v>
      </c>
      <c r="H207" s="36">
        <v>100</v>
      </c>
      <c r="I207" s="36">
        <v>100</v>
      </c>
    </row>
    <row r="208" spans="1:15" ht="75" x14ac:dyDescent="0.25">
      <c r="A208" s="268"/>
      <c r="B208" s="167" t="s">
        <v>258</v>
      </c>
      <c r="C208" s="170"/>
      <c r="D208" s="170"/>
      <c r="E208" s="36"/>
      <c r="F208" s="36"/>
      <c r="G208" s="36"/>
      <c r="H208" s="36"/>
      <c r="I208" s="36"/>
    </row>
    <row r="209" spans="1:10" ht="45" x14ac:dyDescent="0.25">
      <c r="A209" s="269"/>
      <c r="B209" s="168" t="s">
        <v>1390</v>
      </c>
      <c r="C209" s="170" t="s">
        <v>1432</v>
      </c>
      <c r="D209" s="170" t="s">
        <v>1131</v>
      </c>
      <c r="E209" s="11">
        <v>0</v>
      </c>
      <c r="F209" s="138">
        <v>0</v>
      </c>
      <c r="G209" s="11">
        <v>0</v>
      </c>
      <c r="H209" s="11">
        <v>0</v>
      </c>
      <c r="I209" s="11">
        <v>0</v>
      </c>
    </row>
    <row r="210" spans="1:10" ht="45" x14ac:dyDescent="0.25">
      <c r="A210" s="270"/>
      <c r="B210" s="169" t="s">
        <v>1392</v>
      </c>
      <c r="C210" s="170" t="s">
        <v>1433</v>
      </c>
      <c r="D210" s="170" t="s">
        <v>1131</v>
      </c>
      <c r="E210" s="36">
        <v>16</v>
      </c>
      <c r="F210" s="36">
        <v>37</v>
      </c>
      <c r="G210" s="36">
        <v>65</v>
      </c>
      <c r="H210" s="36">
        <v>103</v>
      </c>
      <c r="I210" s="36">
        <v>103</v>
      </c>
    </row>
    <row r="211" spans="1:10" ht="195" x14ac:dyDescent="0.25">
      <c r="A211" s="268"/>
      <c r="B211" s="167" t="s">
        <v>257</v>
      </c>
      <c r="C211" s="170"/>
      <c r="D211" s="170"/>
      <c r="E211" s="36"/>
      <c r="F211" s="36"/>
      <c r="G211" s="36"/>
      <c r="H211" s="36"/>
      <c r="I211" s="36"/>
    </row>
    <row r="212" spans="1:10" ht="45" x14ac:dyDescent="0.25">
      <c r="A212" s="269"/>
      <c r="B212" s="168" t="s">
        <v>1390</v>
      </c>
      <c r="C212" s="170" t="s">
        <v>1434</v>
      </c>
      <c r="D212" s="170" t="s">
        <v>1131</v>
      </c>
      <c r="E212" s="36">
        <v>0</v>
      </c>
      <c r="F212" s="36">
        <v>0</v>
      </c>
      <c r="G212" s="36">
        <v>0</v>
      </c>
      <c r="H212" s="36">
        <v>0</v>
      </c>
      <c r="I212" s="36">
        <v>0</v>
      </c>
    </row>
    <row r="213" spans="1:10" ht="45" x14ac:dyDescent="0.25">
      <c r="A213" s="270"/>
      <c r="B213" s="169" t="s">
        <v>1392</v>
      </c>
      <c r="C213" s="170" t="s">
        <v>1435</v>
      </c>
      <c r="D213" s="170" t="s">
        <v>1131</v>
      </c>
      <c r="E213" s="36">
        <v>0</v>
      </c>
      <c r="F213" s="36">
        <v>0</v>
      </c>
      <c r="G213" s="36">
        <v>0</v>
      </c>
      <c r="H213" s="36">
        <v>0</v>
      </c>
      <c r="I213" s="36">
        <v>0</v>
      </c>
    </row>
    <row r="214" spans="1:10" ht="75" x14ac:dyDescent="0.25">
      <c r="A214" s="268"/>
      <c r="B214" s="167" t="s">
        <v>258</v>
      </c>
      <c r="C214" s="170"/>
      <c r="D214" s="170"/>
      <c r="E214" s="36"/>
      <c r="F214" s="36"/>
      <c r="G214" s="36"/>
      <c r="H214" s="36"/>
      <c r="I214" s="36"/>
    </row>
    <row r="215" spans="1:10" ht="45" x14ac:dyDescent="0.25">
      <c r="A215" s="269"/>
      <c r="B215" s="168" t="s">
        <v>1390</v>
      </c>
      <c r="C215" s="170" t="s">
        <v>1436</v>
      </c>
      <c r="D215" s="170" t="s">
        <v>1131</v>
      </c>
      <c r="E215" s="36">
        <v>0</v>
      </c>
      <c r="F215" s="36">
        <v>0</v>
      </c>
      <c r="G215" s="36">
        <v>0</v>
      </c>
      <c r="H215" s="36">
        <v>0</v>
      </c>
      <c r="I215" s="36">
        <v>0</v>
      </c>
    </row>
    <row r="216" spans="1:10" ht="45" x14ac:dyDescent="0.25">
      <c r="A216" s="270"/>
      <c r="B216" s="169" t="s">
        <v>1392</v>
      </c>
      <c r="C216" s="170" t="s">
        <v>1437</v>
      </c>
      <c r="D216" s="170" t="s">
        <v>1131</v>
      </c>
      <c r="E216" s="36">
        <v>0</v>
      </c>
      <c r="F216" s="36">
        <v>0</v>
      </c>
      <c r="G216" s="36">
        <v>0</v>
      </c>
      <c r="H216" s="36">
        <v>0</v>
      </c>
      <c r="I216" s="36">
        <v>0</v>
      </c>
    </row>
    <row r="217" spans="1:10" ht="75" x14ac:dyDescent="0.25">
      <c r="A217" s="44" t="s">
        <v>262</v>
      </c>
      <c r="B217" s="45" t="s">
        <v>261</v>
      </c>
      <c r="C217" s="46"/>
      <c r="D217" s="44"/>
      <c r="E217" s="47"/>
      <c r="F217" s="47"/>
      <c r="G217" s="47"/>
      <c r="H217" s="47"/>
      <c r="I217" s="47"/>
      <c r="J217" s="3" t="s">
        <v>164</v>
      </c>
    </row>
    <row r="218" spans="1:10" x14ac:dyDescent="0.25">
      <c r="A218" s="44"/>
      <c r="B218" s="48" t="s">
        <v>1389</v>
      </c>
      <c r="C218" s="46"/>
      <c r="D218" s="44" t="s">
        <v>9</v>
      </c>
      <c r="E218" s="47">
        <f>(E225+E226)/(E228+E229)*100</f>
        <v>100</v>
      </c>
      <c r="F218" s="47">
        <f>(F225+F226)/(F228+F229)*100</f>
        <v>100</v>
      </c>
      <c r="G218" s="47">
        <f>(G225+G226)/(G228+G229)*100</f>
        <v>100</v>
      </c>
      <c r="H218" s="47">
        <f>(H225+H226)/(H228+H229)*100</f>
        <v>100</v>
      </c>
      <c r="I218" s="47">
        <f>(I225+I226)/(I228+I229)*100</f>
        <v>100</v>
      </c>
    </row>
    <row r="219" spans="1:10" x14ac:dyDescent="0.25">
      <c r="A219" s="44"/>
      <c r="B219" s="48" t="s">
        <v>1390</v>
      </c>
      <c r="C219" s="46"/>
      <c r="D219" s="44" t="s">
        <v>9</v>
      </c>
      <c r="E219" s="47" t="e">
        <f t="shared" ref="E219:G220" si="45">E225/E228*100</f>
        <v>#DIV/0!</v>
      </c>
      <c r="F219" s="47" t="e">
        <f t="shared" si="45"/>
        <v>#DIV/0!</v>
      </c>
      <c r="G219" s="47" t="e">
        <f t="shared" si="45"/>
        <v>#DIV/0!</v>
      </c>
      <c r="H219" s="47" t="e">
        <f t="shared" ref="H219:I219" si="46">H225/H228*100</f>
        <v>#DIV/0!</v>
      </c>
      <c r="I219" s="47" t="e">
        <f t="shared" si="46"/>
        <v>#DIV/0!</v>
      </c>
    </row>
    <row r="220" spans="1:10" x14ac:dyDescent="0.25">
      <c r="A220" s="44"/>
      <c r="B220" s="45" t="s">
        <v>1392</v>
      </c>
      <c r="C220" s="46"/>
      <c r="D220" s="44" t="s">
        <v>9</v>
      </c>
      <c r="E220" s="47">
        <f t="shared" si="45"/>
        <v>100</v>
      </c>
      <c r="F220" s="47">
        <f t="shared" si="45"/>
        <v>100</v>
      </c>
      <c r="G220" s="47">
        <f t="shared" si="45"/>
        <v>100</v>
      </c>
      <c r="H220" s="47">
        <f t="shared" ref="H220:I220" si="47">H226/H229*100</f>
        <v>100</v>
      </c>
      <c r="I220" s="47">
        <f t="shared" si="47"/>
        <v>100</v>
      </c>
    </row>
    <row r="221" spans="1:10" x14ac:dyDescent="0.25">
      <c r="A221" s="44"/>
      <c r="B221" s="48" t="s">
        <v>1391</v>
      </c>
      <c r="C221" s="46"/>
      <c r="D221" s="44" t="s">
        <v>9</v>
      </c>
      <c r="E221" s="47" t="e">
        <f>(E231+E232)/(E234+E235)*100</f>
        <v>#DIV/0!</v>
      </c>
      <c r="F221" s="47" t="e">
        <f>(F231+F232)/(F234+F235)*100</f>
        <v>#DIV/0!</v>
      </c>
      <c r="G221" s="47" t="e">
        <f>(G231+G232)/(G234+G235)*100</f>
        <v>#DIV/0!</v>
      </c>
      <c r="H221" s="47" t="e">
        <f>(H231+H232)/(H234+H235)*100</f>
        <v>#DIV/0!</v>
      </c>
      <c r="I221" s="47" t="e">
        <f>(I231+I232)/(I234+I235)*100</f>
        <v>#DIV/0!</v>
      </c>
    </row>
    <row r="222" spans="1:10" x14ac:dyDescent="0.25">
      <c r="A222" s="44"/>
      <c r="B222" s="48" t="s">
        <v>1390</v>
      </c>
      <c r="C222" s="46"/>
      <c r="D222" s="44" t="s">
        <v>9</v>
      </c>
      <c r="E222" s="47" t="e">
        <f t="shared" ref="E222:G223" si="48">E231/E234*100</f>
        <v>#DIV/0!</v>
      </c>
      <c r="F222" s="47" t="e">
        <f t="shared" si="48"/>
        <v>#DIV/0!</v>
      </c>
      <c r="G222" s="47" t="e">
        <f t="shared" si="48"/>
        <v>#DIV/0!</v>
      </c>
      <c r="H222" s="47" t="e">
        <f t="shared" ref="H222:I222" si="49">H231/H234*100</f>
        <v>#DIV/0!</v>
      </c>
      <c r="I222" s="47" t="e">
        <f t="shared" si="49"/>
        <v>#DIV/0!</v>
      </c>
    </row>
    <row r="223" spans="1:10" x14ac:dyDescent="0.25">
      <c r="A223" s="44"/>
      <c r="B223" s="45" t="s">
        <v>1392</v>
      </c>
      <c r="C223" s="46"/>
      <c r="D223" s="44" t="s">
        <v>9</v>
      </c>
      <c r="E223" s="47" t="e">
        <f t="shared" si="48"/>
        <v>#DIV/0!</v>
      </c>
      <c r="F223" s="47" t="e">
        <f t="shared" si="48"/>
        <v>#DIV/0!</v>
      </c>
      <c r="G223" s="47" t="e">
        <f t="shared" si="48"/>
        <v>#DIV/0!</v>
      </c>
      <c r="H223" s="47" t="e">
        <f t="shared" ref="H223:I223" si="50">H232/H235*100</f>
        <v>#DIV/0!</v>
      </c>
      <c r="I223" s="47" t="e">
        <f t="shared" si="50"/>
        <v>#DIV/0!</v>
      </c>
    </row>
    <row r="224" spans="1:10" ht="165" x14ac:dyDescent="0.25">
      <c r="A224" s="268"/>
      <c r="B224" s="167" t="s">
        <v>263</v>
      </c>
      <c r="C224" s="170"/>
      <c r="D224" s="170"/>
      <c r="E224" s="77"/>
      <c r="F224" s="77"/>
      <c r="G224" s="77"/>
      <c r="H224" s="77"/>
      <c r="I224" s="77"/>
      <c r="J224" s="3"/>
    </row>
    <row r="225" spans="1:10" ht="45" x14ac:dyDescent="0.25">
      <c r="A225" s="269"/>
      <c r="B225" s="168" t="s">
        <v>1390</v>
      </c>
      <c r="C225" s="170" t="s">
        <v>1443</v>
      </c>
      <c r="D225" s="170" t="s">
        <v>1131</v>
      </c>
      <c r="E225" s="11">
        <v>0</v>
      </c>
      <c r="F225" s="138">
        <v>0</v>
      </c>
      <c r="G225" s="11">
        <v>0</v>
      </c>
      <c r="H225" s="11">
        <v>0</v>
      </c>
      <c r="I225" s="11">
        <v>0</v>
      </c>
      <c r="J225" s="3"/>
    </row>
    <row r="226" spans="1:10" ht="45" x14ac:dyDescent="0.25">
      <c r="A226" s="270"/>
      <c r="B226" s="169" t="s">
        <v>1392</v>
      </c>
      <c r="C226" s="170" t="s">
        <v>1443</v>
      </c>
      <c r="D226" s="170" t="s">
        <v>1131</v>
      </c>
      <c r="E226" s="138">
        <v>22</v>
      </c>
      <c r="F226" s="138">
        <v>17</v>
      </c>
      <c r="G226" s="13">
        <v>21</v>
      </c>
      <c r="H226" s="13">
        <v>24</v>
      </c>
      <c r="I226" s="13">
        <v>24</v>
      </c>
      <c r="J226" s="3"/>
    </row>
    <row r="227" spans="1:10" ht="60" x14ac:dyDescent="0.25">
      <c r="A227" s="268"/>
      <c r="B227" s="167" t="s">
        <v>264</v>
      </c>
      <c r="C227" s="170"/>
      <c r="D227" s="170"/>
      <c r="E227" s="77"/>
      <c r="F227" s="77"/>
      <c r="G227" s="77"/>
      <c r="H227" s="77"/>
      <c r="I227" s="77"/>
    </row>
    <row r="228" spans="1:10" ht="45" x14ac:dyDescent="0.25">
      <c r="A228" s="269"/>
      <c r="B228" s="168" t="s">
        <v>1390</v>
      </c>
      <c r="C228" s="170" t="s">
        <v>1438</v>
      </c>
      <c r="D228" s="170" t="s">
        <v>1131</v>
      </c>
      <c r="E228" s="138">
        <v>0</v>
      </c>
      <c r="F228" s="138">
        <v>0</v>
      </c>
      <c r="G228" s="11">
        <v>0</v>
      </c>
      <c r="H228" s="11">
        <v>0</v>
      </c>
      <c r="I228" s="11">
        <v>0</v>
      </c>
    </row>
    <row r="229" spans="1:10" ht="45" x14ac:dyDescent="0.25">
      <c r="A229" s="270"/>
      <c r="B229" s="169" t="s">
        <v>1392</v>
      </c>
      <c r="C229" s="170" t="s">
        <v>1439</v>
      </c>
      <c r="D229" s="170" t="s">
        <v>1131</v>
      </c>
      <c r="E229" s="138">
        <v>22</v>
      </c>
      <c r="F229" s="138">
        <v>17</v>
      </c>
      <c r="G229" s="13">
        <v>21</v>
      </c>
      <c r="H229" s="13">
        <v>24</v>
      </c>
      <c r="I229" s="13">
        <v>24</v>
      </c>
    </row>
    <row r="230" spans="1:10" ht="165" x14ac:dyDescent="0.25">
      <c r="A230" s="268"/>
      <c r="B230" s="167" t="s">
        <v>263</v>
      </c>
      <c r="C230" s="170"/>
      <c r="D230" s="170"/>
      <c r="E230" s="77"/>
      <c r="F230" s="77"/>
      <c r="G230" s="77"/>
      <c r="H230" s="77"/>
      <c r="I230" s="77"/>
      <c r="J230" s="3" t="s">
        <v>164</v>
      </c>
    </row>
    <row r="231" spans="1:10" ht="45" x14ac:dyDescent="0.25">
      <c r="A231" s="269"/>
      <c r="B231" s="168" t="s">
        <v>1390</v>
      </c>
      <c r="C231" s="170" t="s">
        <v>1442</v>
      </c>
      <c r="D231" s="170" t="s">
        <v>1131</v>
      </c>
      <c r="E231" s="77">
        <v>0</v>
      </c>
      <c r="F231" s="77">
        <v>0</v>
      </c>
      <c r="G231" s="77">
        <v>0</v>
      </c>
      <c r="H231" s="77">
        <v>0</v>
      </c>
      <c r="I231" s="77">
        <v>0</v>
      </c>
      <c r="J231" s="3"/>
    </row>
    <row r="232" spans="1:10" ht="45" x14ac:dyDescent="0.25">
      <c r="A232" s="270"/>
      <c r="B232" s="169" t="s">
        <v>1392</v>
      </c>
      <c r="C232" s="170" t="s">
        <v>1442</v>
      </c>
      <c r="D232" s="170" t="s">
        <v>1131</v>
      </c>
      <c r="E232" s="77">
        <v>0</v>
      </c>
      <c r="F232" s="77">
        <v>0</v>
      </c>
      <c r="G232" s="77">
        <v>0</v>
      </c>
      <c r="H232" s="77">
        <v>0</v>
      </c>
      <c r="I232" s="77">
        <v>0</v>
      </c>
      <c r="J232" s="3"/>
    </row>
    <row r="233" spans="1:10" ht="60" x14ac:dyDescent="0.25">
      <c r="A233" s="268"/>
      <c r="B233" s="167" t="s">
        <v>264</v>
      </c>
      <c r="C233" s="170"/>
      <c r="D233" s="170"/>
      <c r="E233" s="77"/>
      <c r="F233" s="77"/>
      <c r="G233" s="77"/>
      <c r="H233" s="77"/>
      <c r="I233" s="77"/>
    </row>
    <row r="234" spans="1:10" ht="45" x14ac:dyDescent="0.25">
      <c r="A234" s="269"/>
      <c r="B234" s="168" t="s">
        <v>1390</v>
      </c>
      <c r="C234" s="170" t="s">
        <v>1440</v>
      </c>
      <c r="D234" s="170" t="s">
        <v>1131</v>
      </c>
      <c r="E234" s="77">
        <v>0</v>
      </c>
      <c r="F234" s="77">
        <v>0</v>
      </c>
      <c r="G234" s="77">
        <v>0</v>
      </c>
      <c r="H234" s="77">
        <v>0</v>
      </c>
      <c r="I234" s="77">
        <v>0</v>
      </c>
    </row>
    <row r="235" spans="1:10" ht="45" x14ac:dyDescent="0.25">
      <c r="A235" s="270"/>
      <c r="B235" s="169" t="s">
        <v>1392</v>
      </c>
      <c r="C235" s="170" t="s">
        <v>1441</v>
      </c>
      <c r="D235" s="170" t="s">
        <v>1131</v>
      </c>
      <c r="E235" s="77">
        <v>0</v>
      </c>
      <c r="F235" s="77">
        <v>0</v>
      </c>
      <c r="G235" s="77">
        <v>0</v>
      </c>
      <c r="H235" s="77">
        <v>0</v>
      </c>
      <c r="I235" s="77">
        <v>0</v>
      </c>
    </row>
    <row r="236" spans="1:10" ht="75" x14ac:dyDescent="0.25">
      <c r="A236" s="44" t="s">
        <v>1605</v>
      </c>
      <c r="B236" s="48" t="s">
        <v>1606</v>
      </c>
      <c r="C236" s="44"/>
      <c r="D236" s="44"/>
      <c r="E236" s="153"/>
      <c r="F236" s="153"/>
      <c r="G236" s="153"/>
      <c r="H236" s="153"/>
      <c r="I236" s="153"/>
    </row>
    <row r="237" spans="1:10" x14ac:dyDescent="0.25">
      <c r="A237" s="6"/>
      <c r="B237" s="35" t="s">
        <v>1587</v>
      </c>
      <c r="C237" s="6"/>
      <c r="D237" s="6" t="s">
        <v>9</v>
      </c>
      <c r="E237" s="77"/>
      <c r="F237" s="77"/>
      <c r="G237" s="77"/>
      <c r="H237" s="77"/>
      <c r="I237" s="77"/>
    </row>
    <row r="238" spans="1:10" x14ac:dyDescent="0.25">
      <c r="A238" s="6"/>
      <c r="B238" s="35" t="s">
        <v>1588</v>
      </c>
      <c r="C238" s="6"/>
      <c r="D238" s="6" t="s">
        <v>9</v>
      </c>
      <c r="E238" s="77"/>
      <c r="F238" s="77"/>
      <c r="G238" s="77"/>
      <c r="H238" s="77"/>
      <c r="I238" s="77"/>
    </row>
    <row r="239" spans="1:10" x14ac:dyDescent="0.25">
      <c r="A239" s="6"/>
      <c r="B239" s="35" t="s">
        <v>1589</v>
      </c>
      <c r="C239" s="6"/>
      <c r="D239" s="6" t="s">
        <v>9</v>
      </c>
      <c r="E239" s="77"/>
      <c r="F239" s="77"/>
      <c r="G239" s="77"/>
      <c r="H239" s="77"/>
      <c r="I239" s="77"/>
    </row>
    <row r="240" spans="1:10" x14ac:dyDescent="0.25">
      <c r="A240" s="6"/>
      <c r="B240" s="35" t="s">
        <v>1590</v>
      </c>
      <c r="C240" s="6"/>
      <c r="D240" s="6" t="s">
        <v>9</v>
      </c>
      <c r="E240" s="77"/>
      <c r="F240" s="77"/>
      <c r="G240" s="77"/>
      <c r="H240" s="77"/>
      <c r="I240" s="77"/>
    </row>
    <row r="241" spans="1:9" x14ac:dyDescent="0.25">
      <c r="A241" s="6"/>
      <c r="B241" s="35" t="s">
        <v>1591</v>
      </c>
      <c r="C241" s="6"/>
      <c r="D241" s="6" t="s">
        <v>9</v>
      </c>
      <c r="E241" s="77"/>
      <c r="F241" s="77"/>
      <c r="G241" s="77"/>
      <c r="H241" s="77"/>
      <c r="I241" s="77"/>
    </row>
    <row r="242" spans="1:9" x14ac:dyDescent="0.25">
      <c r="A242" s="6"/>
      <c r="B242" s="35" t="s">
        <v>1592</v>
      </c>
      <c r="C242" s="6"/>
      <c r="D242" s="6" t="s">
        <v>9</v>
      </c>
      <c r="E242" s="77"/>
      <c r="F242" s="77"/>
      <c r="G242" s="77"/>
      <c r="H242" s="77"/>
      <c r="I242" s="77"/>
    </row>
    <row r="243" spans="1:9" x14ac:dyDescent="0.25">
      <c r="A243" s="6"/>
      <c r="B243" s="35" t="s">
        <v>1593</v>
      </c>
      <c r="C243" s="6"/>
      <c r="D243" s="6" t="s">
        <v>9</v>
      </c>
      <c r="E243" s="77"/>
      <c r="F243" s="77"/>
      <c r="G243" s="77"/>
      <c r="H243" s="77"/>
      <c r="I243" s="77"/>
    </row>
    <row r="244" spans="1:9" x14ac:dyDescent="0.25">
      <c r="A244" s="6"/>
      <c r="B244" s="35" t="s">
        <v>1594</v>
      </c>
      <c r="C244" s="6"/>
      <c r="D244" s="6" t="s">
        <v>9</v>
      </c>
      <c r="E244" s="77"/>
      <c r="F244" s="77"/>
      <c r="G244" s="77"/>
      <c r="H244" s="77"/>
      <c r="I244" s="77"/>
    </row>
    <row r="245" spans="1:9" x14ac:dyDescent="0.25">
      <c r="A245" s="6"/>
      <c r="B245" s="35" t="s">
        <v>1595</v>
      </c>
      <c r="C245" s="6"/>
      <c r="D245" s="6" t="s">
        <v>9</v>
      </c>
      <c r="E245" s="77"/>
      <c r="F245" s="77"/>
      <c r="G245" s="77"/>
      <c r="H245" s="77"/>
      <c r="I245" s="77"/>
    </row>
    <row r="246" spans="1:9" ht="60" x14ac:dyDescent="0.25">
      <c r="A246" s="44" t="s">
        <v>1607</v>
      </c>
      <c r="B246" s="48" t="s">
        <v>1608</v>
      </c>
      <c r="C246" s="44"/>
      <c r="D246" s="44"/>
      <c r="E246" s="153"/>
      <c r="F246" s="153"/>
      <c r="G246" s="153"/>
      <c r="H246" s="153"/>
      <c r="I246" s="153"/>
    </row>
    <row r="247" spans="1:9" x14ac:dyDescent="0.25">
      <c r="A247" s="6"/>
      <c r="B247" s="35" t="s">
        <v>1587</v>
      </c>
      <c r="C247" s="6"/>
      <c r="D247" s="6" t="s">
        <v>9</v>
      </c>
      <c r="E247" s="77"/>
      <c r="F247" s="77"/>
      <c r="G247" s="77"/>
      <c r="H247" s="77"/>
      <c r="I247" s="77"/>
    </row>
    <row r="248" spans="1:9" x14ac:dyDescent="0.25">
      <c r="A248" s="6"/>
      <c r="B248" s="35" t="s">
        <v>1588</v>
      </c>
      <c r="C248" s="6"/>
      <c r="D248" s="6" t="s">
        <v>9</v>
      </c>
      <c r="E248" s="77"/>
      <c r="F248" s="77"/>
      <c r="G248" s="77"/>
      <c r="H248" s="77"/>
      <c r="I248" s="77"/>
    </row>
    <row r="249" spans="1:9" x14ac:dyDescent="0.25">
      <c r="A249" s="6"/>
      <c r="B249" s="35" t="s">
        <v>1589</v>
      </c>
      <c r="C249" s="6"/>
      <c r="D249" s="6" t="s">
        <v>9</v>
      </c>
      <c r="E249" s="77"/>
      <c r="F249" s="77"/>
      <c r="G249" s="77"/>
      <c r="H249" s="77"/>
      <c r="I249" s="77"/>
    </row>
    <row r="250" spans="1:9" x14ac:dyDescent="0.25">
      <c r="A250" s="6"/>
      <c r="B250" s="35" t="s">
        <v>1590</v>
      </c>
      <c r="C250" s="6"/>
      <c r="D250" s="6" t="s">
        <v>9</v>
      </c>
      <c r="E250" s="77"/>
      <c r="F250" s="77"/>
      <c r="G250" s="77"/>
      <c r="H250" s="77"/>
      <c r="I250" s="77"/>
    </row>
    <row r="251" spans="1:9" x14ac:dyDescent="0.25">
      <c r="A251" s="6"/>
      <c r="B251" s="35" t="s">
        <v>1591</v>
      </c>
      <c r="C251" s="6"/>
      <c r="D251" s="6" t="s">
        <v>9</v>
      </c>
      <c r="E251" s="77"/>
      <c r="F251" s="77"/>
      <c r="G251" s="77"/>
      <c r="H251" s="77"/>
      <c r="I251" s="77"/>
    </row>
    <row r="252" spans="1:9" x14ac:dyDescent="0.25">
      <c r="A252" s="6"/>
      <c r="B252" s="35" t="s">
        <v>1592</v>
      </c>
      <c r="C252" s="6"/>
      <c r="D252" s="6" t="s">
        <v>9</v>
      </c>
      <c r="E252" s="77"/>
      <c r="F252" s="77"/>
      <c r="G252" s="77"/>
      <c r="H252" s="77"/>
      <c r="I252" s="77"/>
    </row>
    <row r="253" spans="1:9" x14ac:dyDescent="0.25">
      <c r="A253" s="6"/>
      <c r="B253" s="35" t="s">
        <v>1593</v>
      </c>
      <c r="C253" s="6"/>
      <c r="D253" s="6" t="s">
        <v>9</v>
      </c>
      <c r="E253" s="77"/>
      <c r="F253" s="77"/>
      <c r="G253" s="77"/>
      <c r="H253" s="77"/>
      <c r="I253" s="77"/>
    </row>
    <row r="254" spans="1:9" x14ac:dyDescent="0.25">
      <c r="A254" s="6"/>
      <c r="B254" s="35" t="s">
        <v>1594</v>
      </c>
      <c r="C254" s="6"/>
      <c r="D254" s="6" t="s">
        <v>9</v>
      </c>
      <c r="E254" s="77"/>
      <c r="F254" s="77"/>
      <c r="G254" s="77"/>
      <c r="H254" s="77"/>
      <c r="I254" s="77"/>
    </row>
    <row r="255" spans="1:9" x14ac:dyDescent="0.25">
      <c r="A255" s="6"/>
      <c r="B255" s="35" t="s">
        <v>1595</v>
      </c>
      <c r="C255" s="6"/>
      <c r="D255" s="6" t="s">
        <v>9</v>
      </c>
      <c r="E255" s="77"/>
      <c r="F255" s="77"/>
      <c r="G255" s="77"/>
      <c r="H255" s="77"/>
      <c r="I255" s="77"/>
    </row>
    <row r="256" spans="1:9" ht="45" x14ac:dyDescent="0.25">
      <c r="A256" s="44" t="s">
        <v>1609</v>
      </c>
      <c r="B256" s="48" t="s">
        <v>1610</v>
      </c>
      <c r="C256" s="44"/>
      <c r="D256" s="44"/>
      <c r="E256" s="153"/>
      <c r="F256" s="153"/>
      <c r="G256" s="153"/>
      <c r="H256" s="153"/>
      <c r="I256" s="153"/>
    </row>
    <row r="257" spans="1:10" x14ac:dyDescent="0.25">
      <c r="A257" s="6"/>
      <c r="B257" s="35" t="s">
        <v>1611</v>
      </c>
      <c r="C257" s="6"/>
      <c r="D257" s="6" t="s">
        <v>9</v>
      </c>
      <c r="E257" s="77"/>
      <c r="F257" s="77"/>
      <c r="G257" s="77"/>
      <c r="H257" s="77"/>
      <c r="I257" s="77"/>
    </row>
    <row r="258" spans="1:10" x14ac:dyDescent="0.25">
      <c r="A258" s="6"/>
      <c r="B258" s="35" t="s">
        <v>1616</v>
      </c>
      <c r="C258" s="6"/>
      <c r="D258" s="6" t="s">
        <v>9</v>
      </c>
      <c r="E258" s="77"/>
      <c r="F258" s="77"/>
      <c r="G258" s="77"/>
      <c r="H258" s="77"/>
      <c r="I258" s="77"/>
    </row>
    <row r="259" spans="1:10" x14ac:dyDescent="0.25">
      <c r="A259" s="6"/>
      <c r="B259" s="35" t="s">
        <v>1612</v>
      </c>
      <c r="C259" s="6"/>
      <c r="D259" s="6" t="s">
        <v>9</v>
      </c>
      <c r="E259" s="77"/>
      <c r="F259" s="77"/>
      <c r="G259" s="77"/>
      <c r="H259" s="77"/>
      <c r="I259" s="77"/>
    </row>
    <row r="260" spans="1:10" x14ac:dyDescent="0.25">
      <c r="A260" s="6"/>
      <c r="B260" s="35" t="s">
        <v>1613</v>
      </c>
      <c r="C260" s="6"/>
      <c r="D260" s="6" t="s">
        <v>9</v>
      </c>
      <c r="E260" s="77"/>
      <c r="F260" s="77"/>
      <c r="G260" s="77"/>
      <c r="H260" s="77"/>
      <c r="I260" s="77"/>
    </row>
    <row r="261" spans="1:10" x14ac:dyDescent="0.25">
      <c r="A261" s="6"/>
      <c r="B261" s="35" t="s">
        <v>1614</v>
      </c>
      <c r="C261" s="6"/>
      <c r="D261" s="6" t="s">
        <v>9</v>
      </c>
      <c r="E261" s="77"/>
      <c r="F261" s="77"/>
      <c r="G261" s="77"/>
      <c r="H261" s="77"/>
      <c r="I261" s="77"/>
    </row>
    <row r="262" spans="1:10" x14ac:dyDescent="0.25">
      <c r="A262" s="6"/>
      <c r="B262" s="35" t="s">
        <v>1615</v>
      </c>
      <c r="C262" s="6"/>
      <c r="D262" s="6" t="s">
        <v>9</v>
      </c>
      <c r="E262" s="77"/>
      <c r="F262" s="77"/>
      <c r="G262" s="77"/>
      <c r="H262" s="77"/>
      <c r="I262" s="77"/>
    </row>
    <row r="263" spans="1:10" ht="45" x14ac:dyDescent="0.25">
      <c r="A263" s="49" t="s">
        <v>265</v>
      </c>
      <c r="B263" s="50" t="s">
        <v>266</v>
      </c>
      <c r="C263" s="46"/>
      <c r="D263" s="46"/>
      <c r="E263" s="46"/>
      <c r="F263" s="46"/>
      <c r="G263" s="46"/>
      <c r="H263" s="46"/>
      <c r="I263" s="46"/>
    </row>
    <row r="264" spans="1:10" ht="75" x14ac:dyDescent="0.25">
      <c r="A264" s="44" t="s">
        <v>268</v>
      </c>
      <c r="B264" s="45" t="s">
        <v>1641</v>
      </c>
      <c r="C264" s="44" t="s">
        <v>267</v>
      </c>
      <c r="D264" s="44" t="s">
        <v>9</v>
      </c>
      <c r="E264" s="47" t="e">
        <f>E265/E266*100</f>
        <v>#DIV/0!</v>
      </c>
      <c r="F264" s="47" t="e">
        <f t="shared" ref="F264:G264" si="51">F265/F266*100</f>
        <v>#DIV/0!</v>
      </c>
      <c r="G264" s="47" t="e">
        <f t="shared" si="51"/>
        <v>#DIV/0!</v>
      </c>
      <c r="H264" s="47" t="e">
        <f t="shared" ref="H264:I264" si="52">H265/H266*100</f>
        <v>#DIV/0!</v>
      </c>
      <c r="I264" s="47" t="e">
        <f t="shared" si="52"/>
        <v>#DIV/0!</v>
      </c>
      <c r="J264" s="3" t="s">
        <v>164</v>
      </c>
    </row>
    <row r="265" spans="1:10" ht="30" x14ac:dyDescent="0.25">
      <c r="A265" s="8"/>
      <c r="B265" s="22" t="s">
        <v>1642</v>
      </c>
      <c r="C265" s="6" t="s">
        <v>267</v>
      </c>
      <c r="D265" s="271" t="s">
        <v>1131</v>
      </c>
      <c r="E265" s="57"/>
      <c r="F265" s="57"/>
      <c r="G265" s="57"/>
      <c r="H265" s="57"/>
      <c r="I265" s="57"/>
      <c r="J265" s="3"/>
    </row>
    <row r="266" spans="1:10" ht="30" x14ac:dyDescent="0.25">
      <c r="A266" s="8"/>
      <c r="B266" s="22" t="s">
        <v>1643</v>
      </c>
      <c r="C266" s="6" t="s">
        <v>267</v>
      </c>
      <c r="D266" s="272"/>
      <c r="E266" s="57"/>
      <c r="F266" s="57"/>
      <c r="G266" s="57"/>
      <c r="H266" s="57"/>
      <c r="I266" s="57"/>
    </row>
    <row r="267" spans="1:10" ht="30" x14ac:dyDescent="0.25">
      <c r="A267" s="44" t="s">
        <v>269</v>
      </c>
      <c r="B267" s="45" t="s">
        <v>1336</v>
      </c>
      <c r="C267" s="44"/>
      <c r="D267" s="46"/>
      <c r="E267" s="51"/>
      <c r="F267" s="51"/>
      <c r="G267" s="51"/>
      <c r="H267" s="51"/>
      <c r="I267" s="51"/>
    </row>
    <row r="268" spans="1:10" ht="75" x14ac:dyDescent="0.25">
      <c r="A268" s="268"/>
      <c r="B268" s="167" t="s">
        <v>270</v>
      </c>
      <c r="C268" s="271" t="s">
        <v>267</v>
      </c>
      <c r="D268" s="271" t="s">
        <v>1328</v>
      </c>
      <c r="E268" s="11"/>
      <c r="F268" s="11"/>
      <c r="G268" s="11"/>
      <c r="H268" s="11"/>
      <c r="I268" s="11"/>
      <c r="J268" s="3" t="s">
        <v>164</v>
      </c>
    </row>
    <row r="269" spans="1:10" x14ac:dyDescent="0.25">
      <c r="A269" s="269"/>
      <c r="B269" s="168" t="s">
        <v>1644</v>
      </c>
      <c r="C269" s="272"/>
      <c r="D269" s="272" t="s">
        <v>1328</v>
      </c>
      <c r="E269" s="152"/>
      <c r="F269" s="152"/>
      <c r="G269" s="172"/>
      <c r="H269" s="172"/>
      <c r="I269" s="172"/>
    </row>
    <row r="270" spans="1:10" x14ac:dyDescent="0.25">
      <c r="A270" s="270"/>
      <c r="B270" s="169" t="s">
        <v>1645</v>
      </c>
      <c r="C270" s="273"/>
      <c r="D270" s="273"/>
      <c r="E270" s="152"/>
      <c r="F270" s="152"/>
      <c r="G270" s="172"/>
      <c r="H270" s="172"/>
      <c r="I270" s="172"/>
    </row>
    <row r="271" spans="1:10" ht="45" x14ac:dyDescent="0.25">
      <c r="A271" s="44" t="s">
        <v>273</v>
      </c>
      <c r="B271" s="45" t="s">
        <v>1335</v>
      </c>
      <c r="C271" s="44"/>
      <c r="D271" s="46"/>
      <c r="E271" s="51"/>
      <c r="F271" s="51"/>
      <c r="G271" s="51"/>
      <c r="H271" s="51"/>
      <c r="I271" s="51"/>
      <c r="J271" s="3"/>
    </row>
    <row r="272" spans="1:10" ht="75" x14ac:dyDescent="0.25">
      <c r="A272" s="268"/>
      <c r="B272" s="167" t="s">
        <v>275</v>
      </c>
      <c r="C272" s="271" t="s">
        <v>276</v>
      </c>
      <c r="D272" s="271" t="s">
        <v>1328</v>
      </c>
      <c r="E272" s="11"/>
      <c r="F272" s="11"/>
      <c r="G272" s="11"/>
      <c r="H272" s="11"/>
      <c r="I272" s="11"/>
      <c r="J272" s="3" t="s">
        <v>277</v>
      </c>
    </row>
    <row r="273" spans="1:10" x14ac:dyDescent="0.25">
      <c r="A273" s="269"/>
      <c r="B273" s="168" t="s">
        <v>271</v>
      </c>
      <c r="C273" s="272"/>
      <c r="D273" s="272" t="s">
        <v>1328</v>
      </c>
      <c r="E273" s="42"/>
      <c r="F273" s="42"/>
      <c r="G273" s="172">
        <v>29.92</v>
      </c>
      <c r="H273" s="172">
        <v>30.48</v>
      </c>
      <c r="I273" s="172">
        <v>30.37</v>
      </c>
    </row>
    <row r="274" spans="1:10" x14ac:dyDescent="0.25">
      <c r="A274" s="270"/>
      <c r="B274" s="169" t="s">
        <v>272</v>
      </c>
      <c r="C274" s="273"/>
      <c r="D274" s="273"/>
      <c r="E274" s="42"/>
      <c r="F274" s="42"/>
      <c r="G274" s="172">
        <v>13.47</v>
      </c>
      <c r="H274" s="172">
        <v>15.32</v>
      </c>
      <c r="I274" s="172">
        <v>15.21</v>
      </c>
    </row>
    <row r="275" spans="1:10" ht="75" x14ac:dyDescent="0.25">
      <c r="A275" s="44" t="s">
        <v>274</v>
      </c>
      <c r="B275" s="45" t="s">
        <v>1329</v>
      </c>
      <c r="C275" s="44"/>
      <c r="D275" s="46"/>
      <c r="E275" s="51"/>
      <c r="F275" s="51"/>
      <c r="G275" s="51"/>
      <c r="H275" s="51"/>
      <c r="I275" s="51"/>
      <c r="J275" s="3" t="s">
        <v>164</v>
      </c>
    </row>
    <row r="276" spans="1:10" x14ac:dyDescent="0.25">
      <c r="A276" s="44"/>
      <c r="B276" s="45" t="s">
        <v>1644</v>
      </c>
      <c r="C276" s="44"/>
      <c r="D276" s="78" t="s">
        <v>9</v>
      </c>
      <c r="E276" s="47" t="e">
        <f t="shared" ref="E276:G277" si="53">E279/E282*100</f>
        <v>#DIV/0!</v>
      </c>
      <c r="F276" s="47" t="e">
        <f t="shared" si="53"/>
        <v>#DIV/0!</v>
      </c>
      <c r="G276" s="47" t="e">
        <f t="shared" si="53"/>
        <v>#DIV/0!</v>
      </c>
      <c r="H276" s="47" t="e">
        <f t="shared" ref="H276:I276" si="54">H279/H282*100</f>
        <v>#DIV/0!</v>
      </c>
      <c r="I276" s="47" t="e">
        <f t="shared" si="54"/>
        <v>#DIV/0!</v>
      </c>
    </row>
    <row r="277" spans="1:10" x14ac:dyDescent="0.25">
      <c r="A277" s="44"/>
      <c r="B277" s="45" t="s">
        <v>1645</v>
      </c>
      <c r="C277" s="44"/>
      <c r="D277" s="78" t="s">
        <v>9</v>
      </c>
      <c r="E277" s="47" t="e">
        <f t="shared" si="53"/>
        <v>#DIV/0!</v>
      </c>
      <c r="F277" s="47" t="e">
        <f t="shared" si="53"/>
        <v>#DIV/0!</v>
      </c>
      <c r="G277" s="47" t="e">
        <f t="shared" si="53"/>
        <v>#DIV/0!</v>
      </c>
      <c r="H277" s="47" t="e">
        <f t="shared" ref="H277:I277" si="55">H280/H283*100</f>
        <v>#DIV/0!</v>
      </c>
      <c r="I277" s="47" t="e">
        <f t="shared" si="55"/>
        <v>#DIV/0!</v>
      </c>
    </row>
    <row r="278" spans="1:10" ht="30" x14ac:dyDescent="0.25">
      <c r="A278" s="268"/>
      <c r="B278" s="167" t="s">
        <v>1330</v>
      </c>
      <c r="C278" s="271" t="s">
        <v>267</v>
      </c>
      <c r="D278" s="271" t="s">
        <v>1131</v>
      </c>
      <c r="E278" s="11"/>
      <c r="F278" s="11"/>
      <c r="G278" s="11"/>
      <c r="H278" s="11"/>
      <c r="I278" s="11"/>
    </row>
    <row r="279" spans="1:10" x14ac:dyDescent="0.25">
      <c r="A279" s="269"/>
      <c r="B279" s="168" t="s">
        <v>1333</v>
      </c>
      <c r="C279" s="272"/>
      <c r="D279" s="272" t="s">
        <v>1131</v>
      </c>
      <c r="E279" s="138"/>
      <c r="F279" s="138"/>
      <c r="G279" s="57"/>
      <c r="H279" s="57"/>
      <c r="I279" s="57"/>
    </row>
    <row r="280" spans="1:10" x14ac:dyDescent="0.25">
      <c r="A280" s="270"/>
      <c r="B280" s="169" t="s">
        <v>1332</v>
      </c>
      <c r="C280" s="273"/>
      <c r="D280" s="273"/>
      <c r="E280" s="138"/>
      <c r="F280" s="138"/>
      <c r="G280" s="57"/>
      <c r="H280" s="57"/>
      <c r="I280" s="57"/>
    </row>
    <row r="281" spans="1:10" ht="30" x14ac:dyDescent="0.25">
      <c r="A281" s="268"/>
      <c r="B281" s="167" t="s">
        <v>1337</v>
      </c>
      <c r="C281" s="271" t="s">
        <v>267</v>
      </c>
      <c r="D281" s="271" t="s">
        <v>1131</v>
      </c>
      <c r="E281" s="11"/>
      <c r="F281" s="11"/>
      <c r="G281" s="11"/>
      <c r="H281" s="11"/>
      <c r="I281" s="11"/>
      <c r="J281" s="3"/>
    </row>
    <row r="282" spans="1:10" x14ac:dyDescent="0.25">
      <c r="A282" s="269"/>
      <c r="B282" s="168" t="s">
        <v>1333</v>
      </c>
      <c r="C282" s="272"/>
      <c r="D282" s="272" t="s">
        <v>1131</v>
      </c>
      <c r="E282" s="11"/>
      <c r="F282" s="11"/>
      <c r="G282" s="57"/>
      <c r="H282" s="57"/>
      <c r="I282" s="57"/>
      <c r="J282" s="3"/>
    </row>
    <row r="283" spans="1:10" x14ac:dyDescent="0.25">
      <c r="A283" s="270"/>
      <c r="B283" s="169" t="s">
        <v>1332</v>
      </c>
      <c r="C283" s="273"/>
      <c r="D283" s="273"/>
      <c r="E283" s="11"/>
      <c r="F283" s="11"/>
      <c r="G283" s="57"/>
      <c r="H283" s="57"/>
      <c r="I283" s="57"/>
      <c r="J283" s="3"/>
    </row>
    <row r="284" spans="1:10" ht="75" x14ac:dyDescent="0.25">
      <c r="A284" s="44" t="s">
        <v>278</v>
      </c>
      <c r="B284" s="45" t="s">
        <v>1331</v>
      </c>
      <c r="C284" s="44"/>
      <c r="D284" s="46"/>
      <c r="E284" s="51"/>
      <c r="F284" s="51"/>
      <c r="G284" s="51"/>
      <c r="H284" s="51"/>
      <c r="I284" s="51"/>
      <c r="J284" s="3" t="s">
        <v>164</v>
      </c>
    </row>
    <row r="285" spans="1:10" x14ac:dyDescent="0.25">
      <c r="A285" s="44"/>
      <c r="B285" s="48" t="s">
        <v>1333</v>
      </c>
      <c r="C285" s="44"/>
      <c r="D285" s="78" t="s">
        <v>9</v>
      </c>
      <c r="E285" s="47" t="e">
        <f t="shared" ref="E285:G286" si="56">E288/E291*100</f>
        <v>#DIV/0!</v>
      </c>
      <c r="F285" s="47" t="e">
        <f t="shared" si="56"/>
        <v>#DIV/0!</v>
      </c>
      <c r="G285" s="47">
        <f t="shared" si="56"/>
        <v>0</v>
      </c>
      <c r="H285" s="47">
        <f t="shared" ref="H285:I285" si="57">H288/H291*100</f>
        <v>0</v>
      </c>
      <c r="I285" s="47">
        <f t="shared" si="57"/>
        <v>0</v>
      </c>
    </row>
    <row r="286" spans="1:10" x14ac:dyDescent="0.25">
      <c r="A286" s="44"/>
      <c r="B286" s="48" t="s">
        <v>1332</v>
      </c>
      <c r="C286" s="44"/>
      <c r="D286" s="78" t="s">
        <v>9</v>
      </c>
      <c r="E286" s="47" t="e">
        <f t="shared" si="56"/>
        <v>#DIV/0!</v>
      </c>
      <c r="F286" s="47" t="e">
        <f t="shared" si="56"/>
        <v>#DIV/0!</v>
      </c>
      <c r="G286" s="47">
        <f t="shared" si="56"/>
        <v>0</v>
      </c>
      <c r="H286" s="47">
        <f t="shared" ref="H286:I286" si="58">H289/H292*100</f>
        <v>0</v>
      </c>
      <c r="I286" s="47">
        <f t="shared" si="58"/>
        <v>0</v>
      </c>
    </row>
    <row r="287" spans="1:10" ht="30" x14ac:dyDescent="0.25">
      <c r="A287" s="268"/>
      <c r="B287" s="167" t="s">
        <v>1334</v>
      </c>
      <c r="C287" s="271" t="s">
        <v>276</v>
      </c>
      <c r="D287" s="271" t="s">
        <v>1131</v>
      </c>
      <c r="E287" s="11"/>
      <c r="F287" s="11"/>
      <c r="G287" s="11"/>
      <c r="H287" s="11"/>
      <c r="I287" s="11"/>
    </row>
    <row r="288" spans="1:10" x14ac:dyDescent="0.25">
      <c r="A288" s="269"/>
      <c r="B288" s="168" t="s">
        <v>1333</v>
      </c>
      <c r="C288" s="272"/>
      <c r="D288" s="272" t="s">
        <v>1131</v>
      </c>
      <c r="E288" s="11"/>
      <c r="F288" s="11"/>
      <c r="G288" s="57">
        <v>0</v>
      </c>
      <c r="H288" s="57">
        <v>0</v>
      </c>
      <c r="I288" s="57">
        <v>0</v>
      </c>
    </row>
    <row r="289" spans="1:10" x14ac:dyDescent="0.25">
      <c r="A289" s="270"/>
      <c r="B289" s="169" t="s">
        <v>1332</v>
      </c>
      <c r="C289" s="273"/>
      <c r="D289" s="273" t="s">
        <v>1131</v>
      </c>
      <c r="E289" s="11"/>
      <c r="F289" s="11"/>
      <c r="G289" s="57">
        <v>0</v>
      </c>
      <c r="H289" s="57">
        <v>0</v>
      </c>
      <c r="I289" s="57">
        <v>0</v>
      </c>
    </row>
    <row r="290" spans="1:10" ht="30" x14ac:dyDescent="0.25">
      <c r="A290" s="268"/>
      <c r="B290" s="167" t="s">
        <v>1338</v>
      </c>
      <c r="C290" s="271" t="s">
        <v>276</v>
      </c>
      <c r="D290" s="271" t="s">
        <v>1131</v>
      </c>
      <c r="E290" s="11"/>
      <c r="F290" s="11"/>
      <c r="G290" s="11"/>
      <c r="H290" s="11"/>
      <c r="I290" s="11"/>
    </row>
    <row r="291" spans="1:10" x14ac:dyDescent="0.25">
      <c r="A291" s="269"/>
      <c r="B291" s="168" t="s">
        <v>1333</v>
      </c>
      <c r="C291" s="272"/>
      <c r="D291" s="272"/>
      <c r="E291" s="11"/>
      <c r="F291" s="11"/>
      <c r="G291" s="57">
        <v>167</v>
      </c>
      <c r="H291" s="57">
        <v>175</v>
      </c>
      <c r="I291" s="57">
        <v>198</v>
      </c>
      <c r="J291" s="3"/>
    </row>
    <row r="292" spans="1:10" ht="37.5" customHeight="1" x14ac:dyDescent="0.25">
      <c r="A292" s="270"/>
      <c r="B292" s="169" t="s">
        <v>1332</v>
      </c>
      <c r="C292" s="273"/>
      <c r="D292" s="273"/>
      <c r="E292" s="11"/>
      <c r="F292" s="11"/>
      <c r="G292" s="57">
        <v>167</v>
      </c>
      <c r="H292" s="57">
        <v>175</v>
      </c>
      <c r="I292" s="57">
        <v>198</v>
      </c>
      <c r="J292" s="3"/>
    </row>
    <row r="293" spans="1:10" ht="90" x14ac:dyDescent="0.25">
      <c r="A293" s="49" t="s">
        <v>280</v>
      </c>
      <c r="B293" s="50" t="s">
        <v>279</v>
      </c>
      <c r="C293" s="46"/>
      <c r="D293" s="46"/>
      <c r="E293" s="46"/>
      <c r="F293" s="46"/>
      <c r="G293" s="46"/>
      <c r="H293" s="46"/>
      <c r="I293" s="46"/>
      <c r="J293" s="3"/>
    </row>
    <row r="294" spans="1:10" ht="75" x14ac:dyDescent="0.25">
      <c r="A294" s="44" t="s">
        <v>282</v>
      </c>
      <c r="B294" s="45" t="s">
        <v>281</v>
      </c>
      <c r="C294" s="46"/>
      <c r="D294" s="44"/>
      <c r="E294" s="52"/>
      <c r="F294" s="52"/>
      <c r="G294" s="52"/>
      <c r="H294" s="52"/>
      <c r="I294" s="52"/>
      <c r="J294" s="3" t="s">
        <v>164</v>
      </c>
    </row>
    <row r="295" spans="1:10" x14ac:dyDescent="0.25">
      <c r="A295" s="61"/>
      <c r="B295" s="48" t="s">
        <v>1389</v>
      </c>
      <c r="C295" s="46"/>
      <c r="D295" s="44" t="s">
        <v>9</v>
      </c>
      <c r="E295" s="47">
        <f>(E297+E298+E301)/(E302+E304)*100</f>
        <v>97.532082922013814</v>
      </c>
      <c r="F295" s="47">
        <f>(F297+F298+F301)/(F302+F304)*100</f>
        <v>98.505231689088191</v>
      </c>
      <c r="G295" s="47">
        <f>(G297+G298+G301)/(G302+G304)*100</f>
        <v>99.414348462664719</v>
      </c>
      <c r="H295" s="47">
        <f>(H297+H298+H301)/(H302+H304)*100</f>
        <v>99.604938271604937</v>
      </c>
      <c r="I295" s="47">
        <f>(I297+I298+I301)/(I302+I304)*100</f>
        <v>99.604938271604937</v>
      </c>
    </row>
    <row r="296" spans="1:10" x14ac:dyDescent="0.25">
      <c r="A296" s="61"/>
      <c r="B296" s="48" t="s">
        <v>1391</v>
      </c>
      <c r="C296" s="46"/>
      <c r="D296" s="44" t="s">
        <v>9</v>
      </c>
      <c r="E296" s="47" t="e">
        <f>(E299+E300)/(E303)*100</f>
        <v>#DIV/0!</v>
      </c>
      <c r="F296" s="47" t="e">
        <f>(F299+F300)/(F303)*100</f>
        <v>#DIV/0!</v>
      </c>
      <c r="G296" s="47" t="e">
        <f>(G299+G300)/(G303)*100</f>
        <v>#DIV/0!</v>
      </c>
      <c r="H296" s="47" t="e">
        <f>(H299+H300)/(H303)*100</f>
        <v>#DIV/0!</v>
      </c>
      <c r="I296" s="47" t="e">
        <f>(I299+I300)/(I303)*100</f>
        <v>#DIV/0!</v>
      </c>
    </row>
    <row r="297" spans="1:10" ht="30" customHeight="1" x14ac:dyDescent="0.25">
      <c r="A297" s="281"/>
      <c r="B297" s="284" t="s">
        <v>283</v>
      </c>
      <c r="C297" s="6" t="s">
        <v>1444</v>
      </c>
      <c r="D297" s="271" t="s">
        <v>1131</v>
      </c>
      <c r="E297" s="36">
        <v>0</v>
      </c>
      <c r="F297" s="36">
        <v>0</v>
      </c>
      <c r="G297" s="36">
        <v>0</v>
      </c>
      <c r="H297" s="36">
        <v>0</v>
      </c>
      <c r="I297" s="36">
        <v>0</v>
      </c>
    </row>
    <row r="298" spans="1:10" ht="45" x14ac:dyDescent="0.25">
      <c r="A298" s="282"/>
      <c r="B298" s="285"/>
      <c r="C298" s="6" t="s">
        <v>1445</v>
      </c>
      <c r="D298" s="272"/>
      <c r="E298" s="36">
        <v>1976</v>
      </c>
      <c r="F298" s="36">
        <v>1977</v>
      </c>
      <c r="G298" s="36">
        <v>2037</v>
      </c>
      <c r="H298" s="36">
        <v>2017</v>
      </c>
      <c r="I298" s="36">
        <v>2017</v>
      </c>
    </row>
    <row r="299" spans="1:10" ht="45" x14ac:dyDescent="0.25">
      <c r="A299" s="282"/>
      <c r="B299" s="285"/>
      <c r="C299" s="6" t="s">
        <v>1446</v>
      </c>
      <c r="D299" s="271" t="s">
        <v>1131</v>
      </c>
      <c r="E299" s="36">
        <v>0</v>
      </c>
      <c r="F299" s="36">
        <v>0</v>
      </c>
      <c r="G299" s="36">
        <v>0</v>
      </c>
      <c r="H299" s="36">
        <v>0</v>
      </c>
      <c r="I299" s="36">
        <v>0</v>
      </c>
    </row>
    <row r="300" spans="1:10" ht="45" x14ac:dyDescent="0.25">
      <c r="A300" s="283"/>
      <c r="B300" s="286"/>
      <c r="C300" s="6" t="s">
        <v>1447</v>
      </c>
      <c r="D300" s="272"/>
      <c r="E300" s="36">
        <v>0</v>
      </c>
      <c r="F300" s="36">
        <v>0</v>
      </c>
      <c r="G300" s="36">
        <v>0</v>
      </c>
      <c r="H300" s="36">
        <v>0</v>
      </c>
      <c r="I300" s="36">
        <v>0</v>
      </c>
    </row>
    <row r="301" spans="1:10" ht="30" x14ac:dyDescent="0.25">
      <c r="A301" s="8"/>
      <c r="B301" s="22" t="s">
        <v>284</v>
      </c>
      <c r="C301" s="6" t="s">
        <v>285</v>
      </c>
      <c r="D301" s="13" t="s">
        <v>1131</v>
      </c>
      <c r="E301" s="36">
        <v>0</v>
      </c>
      <c r="F301" s="36">
        <v>0</v>
      </c>
      <c r="G301" s="36">
        <v>0</v>
      </c>
      <c r="H301" s="36">
        <v>0</v>
      </c>
      <c r="I301" s="36">
        <v>0</v>
      </c>
      <c r="J301" s="3"/>
    </row>
    <row r="302" spans="1:10" ht="75" customHeight="1" x14ac:dyDescent="0.25">
      <c r="A302" s="268"/>
      <c r="B302" s="284" t="s">
        <v>286</v>
      </c>
      <c r="C302" s="6" t="s">
        <v>1448</v>
      </c>
      <c r="D302" s="271" t="s">
        <v>1131</v>
      </c>
      <c r="E302" s="36">
        <v>1976</v>
      </c>
      <c r="F302" s="36">
        <v>1977</v>
      </c>
      <c r="G302" s="36">
        <v>2037</v>
      </c>
      <c r="H302" s="36">
        <v>2017</v>
      </c>
      <c r="I302" s="36">
        <v>2017</v>
      </c>
    </row>
    <row r="303" spans="1:10" ht="45" x14ac:dyDescent="0.25">
      <c r="A303" s="270"/>
      <c r="B303" s="286"/>
      <c r="C303" s="6" t="s">
        <v>1449</v>
      </c>
      <c r="D303" s="272"/>
      <c r="E303" s="36">
        <v>0</v>
      </c>
      <c r="F303" s="36">
        <v>0</v>
      </c>
      <c r="G303" s="36">
        <v>0</v>
      </c>
      <c r="H303" s="36">
        <v>0</v>
      </c>
      <c r="I303" s="36">
        <v>0</v>
      </c>
    </row>
    <row r="304" spans="1:10" ht="30" x14ac:dyDescent="0.25">
      <c r="A304" s="8"/>
      <c r="B304" s="22" t="s">
        <v>150</v>
      </c>
      <c r="C304" s="6" t="s">
        <v>245</v>
      </c>
      <c r="D304" s="13" t="s">
        <v>1131</v>
      </c>
      <c r="E304" s="36">
        <v>50</v>
      </c>
      <c r="F304" s="36">
        <v>30</v>
      </c>
      <c r="G304" s="36">
        <v>12</v>
      </c>
      <c r="H304" s="36">
        <v>8</v>
      </c>
      <c r="I304" s="36">
        <v>8</v>
      </c>
    </row>
    <row r="305" spans="1:10" ht="75" x14ac:dyDescent="0.25">
      <c r="A305" s="44" t="s">
        <v>287</v>
      </c>
      <c r="B305" s="45" t="s">
        <v>288</v>
      </c>
      <c r="C305" s="44"/>
      <c r="D305" s="44"/>
      <c r="E305" s="47"/>
      <c r="F305" s="47"/>
      <c r="G305" s="47"/>
      <c r="H305" s="47"/>
      <c r="I305" s="47"/>
      <c r="J305" s="3" t="s">
        <v>164</v>
      </c>
    </row>
    <row r="306" spans="1:10" x14ac:dyDescent="0.25">
      <c r="A306" s="61"/>
      <c r="B306" s="48" t="s">
        <v>1389</v>
      </c>
      <c r="C306" s="44"/>
      <c r="D306" s="44" t="s">
        <v>9</v>
      </c>
      <c r="E306" s="47">
        <f>(E308+E309)/(E312+E313)*100</f>
        <v>34.782608695652172</v>
      </c>
      <c r="F306" s="47">
        <f>(F308+F309)/(F312+F313)*100</f>
        <v>34.782608695652172</v>
      </c>
      <c r="G306" s="47">
        <f>(G308+G309)/(G312+G313)*100</f>
        <v>95.652173913043484</v>
      </c>
      <c r="H306" s="47">
        <f>(H308+H309)/(H312+H313)*100</f>
        <v>86.956521739130437</v>
      </c>
      <c r="I306" s="47">
        <f>(I308+I309)/(I312+I313)*100</f>
        <v>86.956521739130437</v>
      </c>
    </row>
    <row r="307" spans="1:10" x14ac:dyDescent="0.25">
      <c r="A307" s="61"/>
      <c r="B307" s="48" t="s">
        <v>1391</v>
      </c>
      <c r="C307" s="44"/>
      <c r="D307" s="44" t="s">
        <v>9</v>
      </c>
      <c r="E307" s="47" t="e">
        <f>(E310+E311)/(E314+E315)*100</f>
        <v>#DIV/0!</v>
      </c>
      <c r="F307" s="47" t="e">
        <f>(F310+F311)/(F314+F315)*100</f>
        <v>#DIV/0!</v>
      </c>
      <c r="G307" s="47" t="e">
        <f>(G310+G311)/(G314+G315)*100</f>
        <v>#DIV/0!</v>
      </c>
      <c r="H307" s="47" t="e">
        <f>(H310+H311)/(H314+H315)*100</f>
        <v>#DIV/0!</v>
      </c>
      <c r="I307" s="47" t="e">
        <f>(I310+I311)/(I314+I315)*100</f>
        <v>#DIV/0!</v>
      </c>
    </row>
    <row r="308" spans="1:10" ht="45.75" customHeight="1" x14ac:dyDescent="0.25">
      <c r="A308" s="281"/>
      <c r="B308" s="284" t="s">
        <v>289</v>
      </c>
      <c r="C308" s="6" t="s">
        <v>1450</v>
      </c>
      <c r="D308" s="271" t="s">
        <v>1323</v>
      </c>
      <c r="E308" s="80">
        <v>8</v>
      </c>
      <c r="F308" s="80">
        <v>8</v>
      </c>
      <c r="G308" s="80">
        <v>11</v>
      </c>
      <c r="H308" s="80">
        <v>10</v>
      </c>
      <c r="I308" s="80">
        <v>10</v>
      </c>
    </row>
    <row r="309" spans="1:10" ht="45" x14ac:dyDescent="0.25">
      <c r="A309" s="282"/>
      <c r="B309" s="285"/>
      <c r="C309" s="6" t="s">
        <v>1451</v>
      </c>
      <c r="D309" s="272"/>
      <c r="E309" s="80">
        <v>0</v>
      </c>
      <c r="F309" s="80">
        <v>0</v>
      </c>
      <c r="G309" s="80">
        <v>11</v>
      </c>
      <c r="H309" s="80">
        <v>10</v>
      </c>
      <c r="I309" s="80">
        <v>10</v>
      </c>
      <c r="J309" s="3"/>
    </row>
    <row r="310" spans="1:10" ht="45" x14ac:dyDescent="0.25">
      <c r="A310" s="282"/>
      <c r="B310" s="285"/>
      <c r="C310" s="6" t="s">
        <v>1452</v>
      </c>
      <c r="D310" s="271" t="s">
        <v>1323</v>
      </c>
      <c r="E310" s="80">
        <v>0</v>
      </c>
      <c r="F310" s="80">
        <v>0</v>
      </c>
      <c r="G310" s="80">
        <v>0</v>
      </c>
      <c r="H310" s="80">
        <v>0</v>
      </c>
      <c r="I310" s="80">
        <v>0</v>
      </c>
      <c r="J310" s="3"/>
    </row>
    <row r="311" spans="1:10" ht="45" x14ac:dyDescent="0.25">
      <c r="A311" s="283"/>
      <c r="B311" s="286"/>
      <c r="C311" s="6" t="s">
        <v>1453</v>
      </c>
      <c r="D311" s="272"/>
      <c r="E311" s="80">
        <v>0</v>
      </c>
      <c r="F311" s="80">
        <v>0</v>
      </c>
      <c r="G311" s="80">
        <v>0</v>
      </c>
      <c r="H311" s="80">
        <v>0</v>
      </c>
      <c r="I311" s="80">
        <v>0</v>
      </c>
      <c r="J311" s="3"/>
    </row>
    <row r="312" spans="1:10" ht="45" x14ac:dyDescent="0.25">
      <c r="A312" s="281"/>
      <c r="B312" s="284" t="s">
        <v>233</v>
      </c>
      <c r="C312" s="6" t="s">
        <v>1454</v>
      </c>
      <c r="D312" s="271" t="s">
        <v>1323</v>
      </c>
      <c r="E312" s="36">
        <v>23</v>
      </c>
      <c r="F312" s="36">
        <v>23</v>
      </c>
      <c r="G312" s="36">
        <v>23</v>
      </c>
      <c r="H312" s="36">
        <v>23</v>
      </c>
      <c r="I312" s="36">
        <v>23</v>
      </c>
    </row>
    <row r="313" spans="1:10" ht="45" x14ac:dyDescent="0.25">
      <c r="A313" s="282"/>
      <c r="B313" s="285"/>
      <c r="C313" s="6" t="s">
        <v>1455</v>
      </c>
      <c r="D313" s="272"/>
      <c r="E313" s="36">
        <v>0</v>
      </c>
      <c r="F313" s="36">
        <v>0</v>
      </c>
      <c r="G313" s="36">
        <v>0</v>
      </c>
      <c r="H313" s="36">
        <v>0</v>
      </c>
      <c r="I313" s="36">
        <v>0</v>
      </c>
    </row>
    <row r="314" spans="1:10" ht="45" x14ac:dyDescent="0.25">
      <c r="A314" s="282"/>
      <c r="B314" s="285"/>
      <c r="C314" s="6" t="s">
        <v>1456</v>
      </c>
      <c r="D314" s="271" t="s">
        <v>1323</v>
      </c>
      <c r="E314" s="36">
        <v>0</v>
      </c>
      <c r="F314" s="36">
        <v>0</v>
      </c>
      <c r="G314" s="36">
        <v>0</v>
      </c>
      <c r="H314" s="36">
        <v>0</v>
      </c>
      <c r="I314" s="36">
        <v>0</v>
      </c>
    </row>
    <row r="315" spans="1:10" ht="45" x14ac:dyDescent="0.25">
      <c r="A315" s="283"/>
      <c r="B315" s="286"/>
      <c r="C315" s="6" t="s">
        <v>1457</v>
      </c>
      <c r="D315" s="272"/>
      <c r="E315" s="36">
        <v>0</v>
      </c>
      <c r="F315" s="36">
        <v>0</v>
      </c>
      <c r="G315" s="36">
        <v>0</v>
      </c>
      <c r="H315" s="36">
        <v>0</v>
      </c>
      <c r="I315" s="36">
        <v>0</v>
      </c>
    </row>
    <row r="316" spans="1:10" ht="75" x14ac:dyDescent="0.25">
      <c r="A316" s="44" t="s">
        <v>291</v>
      </c>
      <c r="B316" s="45" t="s">
        <v>292</v>
      </c>
      <c r="C316" s="44"/>
      <c r="D316" s="44"/>
      <c r="E316" s="52"/>
      <c r="F316" s="52"/>
      <c r="G316" s="52"/>
      <c r="H316" s="52"/>
      <c r="I316" s="52"/>
      <c r="J316" s="3" t="s">
        <v>164</v>
      </c>
    </row>
    <row r="317" spans="1:10" x14ac:dyDescent="0.25">
      <c r="A317" s="61"/>
      <c r="B317" s="48" t="s">
        <v>1389</v>
      </c>
      <c r="C317" s="44"/>
      <c r="D317" s="44" t="s">
        <v>9</v>
      </c>
      <c r="E317" s="47">
        <f>(E319+E320+E323)/(E324+E328+E325)*100</f>
        <v>91.304347826086953</v>
      </c>
      <c r="F317" s="47">
        <f>(F319+F320+F323)/(F324+F328+F325)*100</f>
        <v>91.304347826086953</v>
      </c>
      <c r="G317" s="47">
        <f>(G319+G320+G323)/(G324+G328+G325)*100</f>
        <v>91.304347826086953</v>
      </c>
      <c r="H317" s="47">
        <f>(H319+H320+H323)/(H324+H328+H325)*100</f>
        <v>95.652173913043484</v>
      </c>
      <c r="I317" s="47">
        <f>(I319+I320+I323)/(I324+I328+I325)*100</f>
        <v>95.652173913043484</v>
      </c>
    </row>
    <row r="318" spans="1:10" x14ac:dyDescent="0.25">
      <c r="A318" s="61"/>
      <c r="B318" s="48" t="s">
        <v>1391</v>
      </c>
      <c r="C318" s="44"/>
      <c r="D318" s="44" t="s">
        <v>9</v>
      </c>
      <c r="E318" s="47" t="e">
        <f>(E321+E322)/(E326+E327)*100</f>
        <v>#DIV/0!</v>
      </c>
      <c r="F318" s="47" t="e">
        <f>(F321+F322)/(F326+F327)*100</f>
        <v>#DIV/0!</v>
      </c>
      <c r="G318" s="47" t="e">
        <f>(G321+G322)/(G326+G327)*100</f>
        <v>#DIV/0!</v>
      </c>
      <c r="H318" s="47" t="e">
        <f>(H321+H322)/(H326+H327)*100</f>
        <v>#DIV/0!</v>
      </c>
      <c r="I318" s="47" t="e">
        <f>(I321+I322)/(I326+I327)*100</f>
        <v>#DIV/0!</v>
      </c>
    </row>
    <row r="319" spans="1:10" ht="30" customHeight="1" x14ac:dyDescent="0.25">
      <c r="A319" s="281"/>
      <c r="B319" s="284" t="s">
        <v>293</v>
      </c>
      <c r="C319" s="6" t="s">
        <v>1458</v>
      </c>
      <c r="D319" s="271" t="s">
        <v>1323</v>
      </c>
      <c r="E319" s="11">
        <v>0</v>
      </c>
      <c r="F319" s="11">
        <v>0</v>
      </c>
      <c r="G319" s="11">
        <v>0</v>
      </c>
      <c r="H319" s="11">
        <v>0</v>
      </c>
      <c r="I319" s="11">
        <v>0</v>
      </c>
    </row>
    <row r="320" spans="1:10" ht="45" x14ac:dyDescent="0.25">
      <c r="A320" s="282"/>
      <c r="B320" s="285"/>
      <c r="C320" s="6" t="s">
        <v>1459</v>
      </c>
      <c r="D320" s="272"/>
      <c r="E320" s="11">
        <v>21</v>
      </c>
      <c r="F320" s="11">
        <v>21</v>
      </c>
      <c r="G320" s="11">
        <v>21</v>
      </c>
      <c r="H320" s="11">
        <v>22</v>
      </c>
      <c r="I320" s="11">
        <v>22</v>
      </c>
    </row>
    <row r="321" spans="1:10" ht="45" x14ac:dyDescent="0.25">
      <c r="A321" s="282"/>
      <c r="B321" s="285"/>
      <c r="C321" s="6" t="s">
        <v>1460</v>
      </c>
      <c r="D321" s="271" t="s">
        <v>1323</v>
      </c>
      <c r="E321" s="11">
        <v>0</v>
      </c>
      <c r="F321" s="11">
        <v>0</v>
      </c>
      <c r="G321" s="11">
        <v>0</v>
      </c>
      <c r="H321" s="11">
        <v>0</v>
      </c>
      <c r="I321" s="11">
        <v>0</v>
      </c>
    </row>
    <row r="322" spans="1:10" ht="45" x14ac:dyDescent="0.25">
      <c r="A322" s="283"/>
      <c r="B322" s="286"/>
      <c r="C322" s="6" t="s">
        <v>1461</v>
      </c>
      <c r="D322" s="272"/>
      <c r="E322" s="11">
        <v>0</v>
      </c>
      <c r="F322" s="11">
        <v>0</v>
      </c>
      <c r="G322" s="11">
        <v>0</v>
      </c>
      <c r="H322" s="11">
        <v>0</v>
      </c>
      <c r="I322" s="11">
        <v>0</v>
      </c>
    </row>
    <row r="323" spans="1:10" ht="30" x14ac:dyDescent="0.25">
      <c r="A323" s="6"/>
      <c r="B323" s="22" t="s">
        <v>294</v>
      </c>
      <c r="C323" s="6" t="s">
        <v>295</v>
      </c>
      <c r="D323" s="13" t="s">
        <v>1323</v>
      </c>
      <c r="E323" s="11">
        <v>0</v>
      </c>
      <c r="F323" s="11">
        <v>0</v>
      </c>
      <c r="G323" s="11">
        <v>0</v>
      </c>
      <c r="H323" s="11">
        <v>0</v>
      </c>
      <c r="I323" s="11">
        <v>0</v>
      </c>
    </row>
    <row r="324" spans="1:10" ht="45" x14ac:dyDescent="0.25">
      <c r="A324" s="281"/>
      <c r="B324" s="284" t="s">
        <v>233</v>
      </c>
      <c r="C324" s="6" t="s">
        <v>1410</v>
      </c>
      <c r="D324" s="271" t="s">
        <v>1323</v>
      </c>
      <c r="E324" s="138">
        <v>0</v>
      </c>
      <c r="F324" s="138">
        <v>0</v>
      </c>
      <c r="G324" s="138">
        <v>0</v>
      </c>
      <c r="H324" s="138">
        <v>0</v>
      </c>
      <c r="I324" s="138">
        <v>0</v>
      </c>
      <c r="J324" s="3"/>
    </row>
    <row r="325" spans="1:10" ht="45" x14ac:dyDescent="0.25">
      <c r="A325" s="282"/>
      <c r="B325" s="285"/>
      <c r="C325" s="6" t="s">
        <v>1462</v>
      </c>
      <c r="D325" s="272"/>
      <c r="E325" s="138">
        <v>23</v>
      </c>
      <c r="F325" s="138">
        <v>23</v>
      </c>
      <c r="G325" s="138">
        <v>23</v>
      </c>
      <c r="H325" s="138">
        <v>23</v>
      </c>
      <c r="I325" s="138">
        <v>23</v>
      </c>
    </row>
    <row r="326" spans="1:10" ht="45" x14ac:dyDescent="0.25">
      <c r="A326" s="282"/>
      <c r="B326" s="285"/>
      <c r="C326" s="6" t="s">
        <v>1411</v>
      </c>
      <c r="D326" s="271" t="s">
        <v>1323</v>
      </c>
      <c r="E326" s="11">
        <v>0</v>
      </c>
      <c r="F326" s="11">
        <v>0</v>
      </c>
      <c r="G326" s="11">
        <v>0</v>
      </c>
      <c r="H326" s="11">
        <v>0</v>
      </c>
      <c r="I326" s="11">
        <v>0</v>
      </c>
    </row>
    <row r="327" spans="1:10" ht="45" x14ac:dyDescent="0.25">
      <c r="A327" s="283"/>
      <c r="B327" s="286"/>
      <c r="C327" s="6" t="s">
        <v>1463</v>
      </c>
      <c r="D327" s="272"/>
      <c r="E327" s="11">
        <v>0</v>
      </c>
      <c r="F327" s="11">
        <v>0</v>
      </c>
      <c r="G327" s="11">
        <v>0</v>
      </c>
      <c r="H327" s="11">
        <v>0</v>
      </c>
      <c r="I327" s="11">
        <v>0</v>
      </c>
    </row>
    <row r="328" spans="1:10" ht="30" x14ac:dyDescent="0.25">
      <c r="A328" s="6"/>
      <c r="B328" s="22" t="s">
        <v>254</v>
      </c>
      <c r="C328" s="6" t="s">
        <v>235</v>
      </c>
      <c r="D328" s="13" t="s">
        <v>1323</v>
      </c>
      <c r="E328" s="11">
        <v>0</v>
      </c>
      <c r="F328" s="11">
        <v>0</v>
      </c>
      <c r="G328" s="11">
        <v>0</v>
      </c>
      <c r="H328" s="11">
        <v>0</v>
      </c>
      <c r="I328" s="11">
        <v>0</v>
      </c>
    </row>
    <row r="329" spans="1:10" ht="75" x14ac:dyDescent="0.25">
      <c r="A329" s="44" t="s">
        <v>296</v>
      </c>
      <c r="B329" s="45" t="s">
        <v>297</v>
      </c>
      <c r="C329" s="44"/>
      <c r="D329" s="44"/>
      <c r="E329" s="52"/>
      <c r="F329" s="52"/>
      <c r="G329" s="52"/>
      <c r="H329" s="52"/>
      <c r="I329" s="52"/>
      <c r="J329" s="3" t="s">
        <v>224</v>
      </c>
    </row>
    <row r="330" spans="1:10" x14ac:dyDescent="0.25">
      <c r="A330" s="61"/>
      <c r="B330" s="48" t="s">
        <v>1389</v>
      </c>
      <c r="C330" s="44"/>
      <c r="D330" s="44" t="s">
        <v>9</v>
      </c>
      <c r="E330" s="47">
        <f>(E332+E333+E336)/(E337+E338+E341)*100</f>
        <v>4.3478260869565215</v>
      </c>
      <c r="F330" s="47">
        <f>(F332+F333+F336)/(F337+F338+F341)*100</f>
        <v>4.3478260869565215</v>
      </c>
      <c r="G330" s="47">
        <f>(G332+G333+G336)/(G337+G338+G341)*100</f>
        <v>4.3478260869565215</v>
      </c>
      <c r="H330" s="47">
        <f>(H332+H333+H336)/(H337+H338+H341)*100</f>
        <v>4.3478260869565215</v>
      </c>
      <c r="I330" s="47">
        <f>(I332+I333+I336)/(I337+I338+I341)*100</f>
        <v>4.3478260869565215</v>
      </c>
    </row>
    <row r="331" spans="1:10" x14ac:dyDescent="0.25">
      <c r="A331" s="61"/>
      <c r="B331" s="48" t="s">
        <v>1391</v>
      </c>
      <c r="C331" s="44"/>
      <c r="D331" s="44" t="s">
        <v>9</v>
      </c>
      <c r="E331" s="47" t="e">
        <f>(E334+E335)/(E339+E340)*100</f>
        <v>#DIV/0!</v>
      </c>
      <c r="F331" s="47" t="e">
        <f>(F334+F335)/(F339+F340)*100</f>
        <v>#DIV/0!</v>
      </c>
      <c r="G331" s="47" t="e">
        <f>(G334+G335)/(G339+G340)*100</f>
        <v>#DIV/0!</v>
      </c>
      <c r="H331" s="47" t="e">
        <f>(H334+H335)/(H339+H340)*100</f>
        <v>#DIV/0!</v>
      </c>
      <c r="I331" s="47" t="e">
        <f>(I334+I335)/(I339+I340)*100</f>
        <v>#DIV/0!</v>
      </c>
    </row>
    <row r="332" spans="1:10" ht="30" customHeight="1" x14ac:dyDescent="0.25">
      <c r="A332" s="281"/>
      <c r="B332" s="284" t="s">
        <v>298</v>
      </c>
      <c r="C332" s="6" t="s">
        <v>1464</v>
      </c>
      <c r="D332" s="271" t="s">
        <v>1323</v>
      </c>
      <c r="E332" s="11">
        <v>0</v>
      </c>
      <c r="F332" s="11">
        <v>0</v>
      </c>
      <c r="G332" s="11">
        <v>0</v>
      </c>
      <c r="H332" s="11">
        <v>0</v>
      </c>
      <c r="I332" s="11">
        <v>0</v>
      </c>
    </row>
    <row r="333" spans="1:10" ht="45" x14ac:dyDescent="0.25">
      <c r="A333" s="282"/>
      <c r="B333" s="285"/>
      <c r="C333" s="6" t="s">
        <v>1465</v>
      </c>
      <c r="D333" s="272"/>
      <c r="E333" s="11">
        <v>1</v>
      </c>
      <c r="F333" s="11">
        <v>1</v>
      </c>
      <c r="G333" s="11">
        <v>1</v>
      </c>
      <c r="H333" s="11">
        <v>1</v>
      </c>
      <c r="I333" s="11">
        <v>1</v>
      </c>
    </row>
    <row r="334" spans="1:10" ht="45" x14ac:dyDescent="0.25">
      <c r="A334" s="282"/>
      <c r="B334" s="285"/>
      <c r="C334" s="6" t="s">
        <v>1466</v>
      </c>
      <c r="D334" s="271" t="s">
        <v>1323</v>
      </c>
      <c r="E334" s="11">
        <v>0</v>
      </c>
      <c r="F334" s="11">
        <v>0</v>
      </c>
      <c r="G334" s="11">
        <v>0</v>
      </c>
      <c r="H334" s="11">
        <v>0</v>
      </c>
      <c r="I334" s="11">
        <v>0</v>
      </c>
    </row>
    <row r="335" spans="1:10" ht="45" x14ac:dyDescent="0.25">
      <c r="A335" s="283"/>
      <c r="B335" s="286"/>
      <c r="C335" s="6" t="s">
        <v>1467</v>
      </c>
      <c r="D335" s="272"/>
      <c r="E335" s="11">
        <v>0</v>
      </c>
      <c r="F335" s="11">
        <v>0</v>
      </c>
      <c r="G335" s="11">
        <v>0</v>
      </c>
      <c r="H335" s="11">
        <v>0</v>
      </c>
      <c r="I335" s="11">
        <v>0</v>
      </c>
    </row>
    <row r="336" spans="1:10" ht="30" x14ac:dyDescent="0.25">
      <c r="A336" s="6"/>
      <c r="B336" s="22" t="s">
        <v>299</v>
      </c>
      <c r="C336" s="6" t="s">
        <v>300</v>
      </c>
      <c r="D336" s="13" t="s">
        <v>1323</v>
      </c>
      <c r="E336" s="11">
        <v>0</v>
      </c>
      <c r="F336" s="11">
        <v>0</v>
      </c>
      <c r="G336" s="11">
        <v>0</v>
      </c>
      <c r="H336" s="11">
        <v>0</v>
      </c>
      <c r="I336" s="11">
        <v>0</v>
      </c>
    </row>
    <row r="337" spans="1:10" ht="30" customHeight="1" x14ac:dyDescent="0.25">
      <c r="A337" s="281"/>
      <c r="B337" s="284" t="s">
        <v>233</v>
      </c>
      <c r="C337" s="6" t="s">
        <v>1410</v>
      </c>
      <c r="D337" s="271" t="s">
        <v>1323</v>
      </c>
      <c r="E337" s="138">
        <v>0</v>
      </c>
      <c r="F337" s="138">
        <v>0</v>
      </c>
      <c r="G337" s="138">
        <v>0</v>
      </c>
      <c r="H337" s="138">
        <v>0</v>
      </c>
      <c r="I337" s="138">
        <v>0</v>
      </c>
    </row>
    <row r="338" spans="1:10" ht="45" x14ac:dyDescent="0.25">
      <c r="A338" s="282"/>
      <c r="B338" s="285"/>
      <c r="C338" s="6" t="s">
        <v>1462</v>
      </c>
      <c r="D338" s="272"/>
      <c r="E338" s="138">
        <v>23</v>
      </c>
      <c r="F338" s="138">
        <v>23</v>
      </c>
      <c r="G338" s="138">
        <v>23</v>
      </c>
      <c r="H338" s="138">
        <v>23</v>
      </c>
      <c r="I338" s="138">
        <v>23</v>
      </c>
      <c r="J338" s="3"/>
    </row>
    <row r="339" spans="1:10" ht="45" x14ac:dyDescent="0.25">
      <c r="A339" s="282"/>
      <c r="B339" s="285"/>
      <c r="C339" s="6" t="s">
        <v>1411</v>
      </c>
      <c r="D339" s="271" t="s">
        <v>1323</v>
      </c>
      <c r="E339" s="11">
        <v>0</v>
      </c>
      <c r="F339" s="11">
        <v>0</v>
      </c>
      <c r="G339" s="11">
        <v>0</v>
      </c>
      <c r="H339" s="11">
        <v>0</v>
      </c>
      <c r="I339" s="11">
        <v>0</v>
      </c>
      <c r="J339" s="3"/>
    </row>
    <row r="340" spans="1:10" ht="45" x14ac:dyDescent="0.25">
      <c r="A340" s="283"/>
      <c r="B340" s="286"/>
      <c r="C340" s="6" t="s">
        <v>1463</v>
      </c>
      <c r="D340" s="272"/>
      <c r="E340" s="11">
        <v>0</v>
      </c>
      <c r="F340" s="11">
        <v>0</v>
      </c>
      <c r="G340" s="11">
        <v>0</v>
      </c>
      <c r="H340" s="11">
        <v>0</v>
      </c>
      <c r="I340" s="11">
        <v>0</v>
      </c>
      <c r="J340" s="3"/>
    </row>
    <row r="341" spans="1:10" ht="30" x14ac:dyDescent="0.25">
      <c r="A341" s="6"/>
      <c r="B341" s="22" t="s">
        <v>254</v>
      </c>
      <c r="C341" s="6" t="s">
        <v>235</v>
      </c>
      <c r="D341" s="13" t="s">
        <v>1323</v>
      </c>
      <c r="E341" s="11">
        <v>0</v>
      </c>
      <c r="F341" s="11">
        <v>0</v>
      </c>
      <c r="G341" s="11">
        <v>0</v>
      </c>
      <c r="H341" s="11">
        <v>0</v>
      </c>
      <c r="I341" s="11">
        <v>0</v>
      </c>
    </row>
    <row r="342" spans="1:10" ht="60" x14ac:dyDescent="0.25">
      <c r="A342" s="49" t="s">
        <v>302</v>
      </c>
      <c r="B342" s="50" t="s">
        <v>301</v>
      </c>
      <c r="C342" s="46"/>
      <c r="D342" s="46"/>
      <c r="E342" s="46"/>
      <c r="F342" s="46"/>
      <c r="G342" s="46"/>
      <c r="H342" s="46"/>
      <c r="I342" s="46"/>
      <c r="J342" s="3" t="s">
        <v>322</v>
      </c>
    </row>
    <row r="343" spans="1:10" x14ac:dyDescent="0.25">
      <c r="A343" s="44" t="s">
        <v>304</v>
      </c>
      <c r="B343" s="45" t="s">
        <v>303</v>
      </c>
      <c r="C343" s="46"/>
      <c r="D343" s="44" t="s">
        <v>9</v>
      </c>
      <c r="E343" s="47"/>
      <c r="F343" s="47"/>
      <c r="G343" s="47"/>
      <c r="H343" s="47"/>
      <c r="I343" s="47"/>
    </row>
    <row r="344" spans="1:10" x14ac:dyDescent="0.25">
      <c r="A344" s="44"/>
      <c r="B344" s="48" t="s">
        <v>1389</v>
      </c>
      <c r="C344" s="46"/>
      <c r="D344" s="44" t="s">
        <v>9</v>
      </c>
      <c r="E344" s="47">
        <f>((E351+E357+E352+E358)/(E360+E366+E361+E367))*100</f>
        <v>88.461538461538453</v>
      </c>
      <c r="F344" s="47">
        <f>((F351+F357+F352+F358)/(F360+F366+F361+F367))*100</f>
        <v>100</v>
      </c>
      <c r="G344" s="47">
        <f>((G351+G357+G352+G358)/(G360+G366+G361+G367))*100</f>
        <v>100</v>
      </c>
      <c r="H344" s="47">
        <f>((H351+H357+H352+H358)/(H360+H366+H361+H367))*100</f>
        <v>100</v>
      </c>
      <c r="I344" s="47">
        <f>((I351+I357+I352+I358)/(I360+I366+I361+I367))*100</f>
        <v>100</v>
      </c>
    </row>
    <row r="345" spans="1:10" x14ac:dyDescent="0.25">
      <c r="A345" s="44"/>
      <c r="B345" s="48" t="s">
        <v>1390</v>
      </c>
      <c r="C345" s="46"/>
      <c r="D345" s="44" t="s">
        <v>9</v>
      </c>
      <c r="E345" s="47" t="e">
        <f t="shared" ref="E345:G346" si="59">((E351+E357)/(E360+E366))*100</f>
        <v>#DIV/0!</v>
      </c>
      <c r="F345" s="47" t="e">
        <f t="shared" si="59"/>
        <v>#DIV/0!</v>
      </c>
      <c r="G345" s="47" t="e">
        <f t="shared" si="59"/>
        <v>#DIV/0!</v>
      </c>
      <c r="H345" s="47" t="e">
        <f t="shared" ref="H345:I345" si="60">((H351+H357)/(H360+H366))*100</f>
        <v>#DIV/0!</v>
      </c>
      <c r="I345" s="47" t="e">
        <f t="shared" si="60"/>
        <v>#DIV/0!</v>
      </c>
    </row>
    <row r="346" spans="1:10" x14ac:dyDescent="0.25">
      <c r="A346" s="44"/>
      <c r="B346" s="45" t="s">
        <v>1392</v>
      </c>
      <c r="C346" s="46"/>
      <c r="D346" s="44" t="s">
        <v>9</v>
      </c>
      <c r="E346" s="47">
        <f t="shared" si="59"/>
        <v>88.461538461538453</v>
      </c>
      <c r="F346" s="47">
        <f t="shared" si="59"/>
        <v>100</v>
      </c>
      <c r="G346" s="47">
        <f t="shared" si="59"/>
        <v>100</v>
      </c>
      <c r="H346" s="47">
        <f t="shared" ref="H346:I346" si="61">((H352+H358)/(H361+H367))*100</f>
        <v>100</v>
      </c>
      <c r="I346" s="47">
        <f t="shared" si="61"/>
        <v>100</v>
      </c>
    </row>
    <row r="347" spans="1:10" x14ac:dyDescent="0.25">
      <c r="A347" s="44"/>
      <c r="B347" s="48" t="s">
        <v>1391</v>
      </c>
      <c r="C347" s="46"/>
      <c r="D347" s="44" t="s">
        <v>9</v>
      </c>
      <c r="E347" s="47" t="e">
        <f>((E354+E355)/(E363+E364))*100</f>
        <v>#DIV/0!</v>
      </c>
      <c r="F347" s="47" t="e">
        <f>((F354+F355)/(F363+F364))*100</f>
        <v>#DIV/0!</v>
      </c>
      <c r="G347" s="47" t="e">
        <f>((G354+G355)/(G363+G364))*100</f>
        <v>#DIV/0!</v>
      </c>
      <c r="H347" s="47" t="e">
        <f>((H354+H355)/(H363+H364))*100</f>
        <v>#DIV/0!</v>
      </c>
      <c r="I347" s="47" t="e">
        <f>((I354+I355)/(I363+I364))*100</f>
        <v>#DIV/0!</v>
      </c>
    </row>
    <row r="348" spans="1:10" x14ac:dyDescent="0.25">
      <c r="A348" s="44"/>
      <c r="B348" s="48" t="s">
        <v>1390</v>
      </c>
      <c r="C348" s="46"/>
      <c r="D348" s="44" t="s">
        <v>9</v>
      </c>
      <c r="E348" s="47" t="e">
        <f t="shared" ref="E348:G349" si="62">((E354)/(E363))*100</f>
        <v>#DIV/0!</v>
      </c>
      <c r="F348" s="47" t="e">
        <f t="shared" si="62"/>
        <v>#DIV/0!</v>
      </c>
      <c r="G348" s="47" t="e">
        <f t="shared" si="62"/>
        <v>#DIV/0!</v>
      </c>
      <c r="H348" s="47" t="e">
        <f t="shared" ref="H348:I348" si="63">((H354)/(H363))*100</f>
        <v>#DIV/0!</v>
      </c>
      <c r="I348" s="47" t="e">
        <f t="shared" si="63"/>
        <v>#DIV/0!</v>
      </c>
    </row>
    <row r="349" spans="1:10" x14ac:dyDescent="0.25">
      <c r="A349" s="44"/>
      <c r="B349" s="45" t="s">
        <v>1392</v>
      </c>
      <c r="C349" s="46"/>
      <c r="D349" s="44" t="s">
        <v>9</v>
      </c>
      <c r="E349" s="47" t="e">
        <f t="shared" si="62"/>
        <v>#DIV/0!</v>
      </c>
      <c r="F349" s="47" t="e">
        <f t="shared" si="62"/>
        <v>#DIV/0!</v>
      </c>
      <c r="G349" s="47" t="e">
        <f t="shared" si="62"/>
        <v>#DIV/0!</v>
      </c>
      <c r="H349" s="47" t="e">
        <f t="shared" ref="H349:I349" si="64">((H355)/(H364))*100</f>
        <v>#DIV/0!</v>
      </c>
      <c r="I349" s="47" t="e">
        <f t="shared" si="64"/>
        <v>#DIV/0!</v>
      </c>
    </row>
    <row r="350" spans="1:10" ht="45" x14ac:dyDescent="0.25">
      <c r="A350" s="6"/>
      <c r="B350" s="79" t="s">
        <v>305</v>
      </c>
      <c r="C350" s="6"/>
      <c r="D350" s="13"/>
      <c r="E350" s="11"/>
      <c r="F350" s="11"/>
      <c r="G350" s="11"/>
      <c r="H350" s="11"/>
      <c r="I350" s="11"/>
    </row>
    <row r="351" spans="1:10" ht="60" x14ac:dyDescent="0.25">
      <c r="A351" s="6"/>
      <c r="B351" s="81" t="s">
        <v>1390</v>
      </c>
      <c r="C351" s="6" t="s">
        <v>1471</v>
      </c>
      <c r="D351" s="13" t="s">
        <v>1323</v>
      </c>
      <c r="E351" s="11">
        <v>0</v>
      </c>
      <c r="F351" s="11">
        <v>0</v>
      </c>
      <c r="G351" s="11">
        <v>0</v>
      </c>
      <c r="H351" s="11">
        <v>0</v>
      </c>
      <c r="I351" s="11">
        <v>0</v>
      </c>
    </row>
    <row r="352" spans="1:10" ht="60" x14ac:dyDescent="0.25">
      <c r="A352" s="6"/>
      <c r="B352" s="22" t="s">
        <v>1392</v>
      </c>
      <c r="C352" s="6" t="s">
        <v>1472</v>
      </c>
      <c r="D352" s="13" t="s">
        <v>1323</v>
      </c>
      <c r="E352" s="11">
        <v>23</v>
      </c>
      <c r="F352" s="11">
        <v>23</v>
      </c>
      <c r="G352" s="11">
        <v>23</v>
      </c>
      <c r="H352" s="11">
        <v>23</v>
      </c>
      <c r="I352" s="11">
        <v>23</v>
      </c>
    </row>
    <row r="353" spans="1:10" ht="45" x14ac:dyDescent="0.25">
      <c r="A353" s="6"/>
      <c r="B353" s="79" t="s">
        <v>305</v>
      </c>
      <c r="C353" s="6"/>
      <c r="D353" s="13"/>
      <c r="E353" s="11"/>
      <c r="F353" s="11"/>
      <c r="G353" s="11"/>
      <c r="H353" s="11"/>
      <c r="I353" s="11"/>
    </row>
    <row r="354" spans="1:10" ht="60" x14ac:dyDescent="0.25">
      <c r="A354" s="6"/>
      <c r="B354" s="81" t="s">
        <v>1390</v>
      </c>
      <c r="C354" s="6" t="s">
        <v>1469</v>
      </c>
      <c r="D354" s="13" t="s">
        <v>1323</v>
      </c>
      <c r="E354" s="11">
        <v>0</v>
      </c>
      <c r="F354" s="11">
        <v>0</v>
      </c>
      <c r="G354" s="11">
        <v>0</v>
      </c>
      <c r="H354" s="11">
        <v>0</v>
      </c>
      <c r="I354" s="11">
        <v>0</v>
      </c>
    </row>
    <row r="355" spans="1:10" ht="60" x14ac:dyDescent="0.25">
      <c r="A355" s="6"/>
      <c r="B355" s="22" t="s">
        <v>1392</v>
      </c>
      <c r="C355" s="6" t="s">
        <v>1470</v>
      </c>
      <c r="D355" s="13" t="s">
        <v>1323</v>
      </c>
      <c r="E355" s="11">
        <v>0</v>
      </c>
      <c r="F355" s="11">
        <v>0</v>
      </c>
      <c r="G355" s="11">
        <v>0</v>
      </c>
      <c r="H355" s="11">
        <v>0</v>
      </c>
      <c r="I355" s="11">
        <v>0</v>
      </c>
    </row>
    <row r="356" spans="1:10" ht="30" x14ac:dyDescent="0.25">
      <c r="A356" s="8"/>
      <c r="B356" s="22" t="s">
        <v>306</v>
      </c>
      <c r="C356" s="6"/>
      <c r="D356" s="13"/>
      <c r="E356" s="11"/>
      <c r="F356" s="11"/>
      <c r="G356" s="11"/>
      <c r="H356" s="11"/>
      <c r="I356" s="11"/>
    </row>
    <row r="357" spans="1:10" ht="45" x14ac:dyDescent="0.25">
      <c r="A357" s="60"/>
      <c r="B357" s="81" t="s">
        <v>1390</v>
      </c>
      <c r="C357" s="6" t="s">
        <v>1473</v>
      </c>
      <c r="D357" s="13" t="s">
        <v>1323</v>
      </c>
      <c r="E357" s="11">
        <v>0</v>
      </c>
      <c r="F357" s="11">
        <v>0</v>
      </c>
      <c r="G357" s="11">
        <v>0</v>
      </c>
      <c r="H357" s="11">
        <v>0</v>
      </c>
      <c r="I357" s="11">
        <v>0</v>
      </c>
    </row>
    <row r="358" spans="1:10" ht="45" x14ac:dyDescent="0.25">
      <c r="A358" s="60"/>
      <c r="B358" s="22" t="s">
        <v>1392</v>
      </c>
      <c r="C358" s="6" t="s">
        <v>1474</v>
      </c>
      <c r="D358" s="13" t="s">
        <v>1323</v>
      </c>
      <c r="E358" s="11">
        <v>0</v>
      </c>
      <c r="F358" s="11">
        <v>0</v>
      </c>
      <c r="G358" s="11">
        <v>0</v>
      </c>
      <c r="H358" s="11">
        <v>0</v>
      </c>
      <c r="I358" s="11">
        <v>0</v>
      </c>
    </row>
    <row r="359" spans="1:10" ht="60" x14ac:dyDescent="0.25">
      <c r="A359" s="60"/>
      <c r="B359" s="79" t="s">
        <v>307</v>
      </c>
      <c r="C359" s="6"/>
      <c r="D359" s="13"/>
      <c r="E359" s="11"/>
      <c r="F359" s="11"/>
      <c r="G359" s="11"/>
      <c r="H359" s="11"/>
      <c r="I359" s="11"/>
      <c r="J359" s="3"/>
    </row>
    <row r="360" spans="1:10" ht="60" x14ac:dyDescent="0.25">
      <c r="A360" s="60"/>
      <c r="B360" s="81" t="s">
        <v>1390</v>
      </c>
      <c r="C360" s="6" t="s">
        <v>1468</v>
      </c>
      <c r="D360" s="13" t="s">
        <v>1323</v>
      </c>
      <c r="E360" s="11">
        <v>0</v>
      </c>
      <c r="F360" s="11">
        <v>0</v>
      </c>
      <c r="G360" s="11">
        <v>0</v>
      </c>
      <c r="H360" s="11">
        <v>0</v>
      </c>
      <c r="I360" s="11">
        <v>0</v>
      </c>
      <c r="J360" s="3"/>
    </row>
    <row r="361" spans="1:10" ht="60" x14ac:dyDescent="0.25">
      <c r="A361" s="60"/>
      <c r="B361" s="22" t="s">
        <v>1392</v>
      </c>
      <c r="C361" s="6" t="s">
        <v>1468</v>
      </c>
      <c r="D361" s="13" t="s">
        <v>1323</v>
      </c>
      <c r="E361" s="11">
        <v>26</v>
      </c>
      <c r="F361" s="11">
        <v>23</v>
      </c>
      <c r="G361" s="11">
        <v>23</v>
      </c>
      <c r="H361" s="11">
        <v>23</v>
      </c>
      <c r="I361" s="11">
        <v>23</v>
      </c>
      <c r="J361" s="3"/>
    </row>
    <row r="362" spans="1:10" ht="60" x14ac:dyDescent="0.25">
      <c r="A362" s="60"/>
      <c r="B362" s="79" t="s">
        <v>307</v>
      </c>
      <c r="C362" s="6"/>
      <c r="D362" s="13"/>
      <c r="E362" s="11"/>
      <c r="F362" s="11"/>
      <c r="G362" s="11"/>
      <c r="H362" s="11"/>
      <c r="I362" s="11"/>
      <c r="J362" s="3"/>
    </row>
    <row r="363" spans="1:10" ht="60" x14ac:dyDescent="0.25">
      <c r="A363" s="60"/>
      <c r="B363" s="81" t="s">
        <v>1390</v>
      </c>
      <c r="C363" s="6" t="s">
        <v>1475</v>
      </c>
      <c r="D363" s="13" t="s">
        <v>1323</v>
      </c>
      <c r="E363" s="11">
        <v>0</v>
      </c>
      <c r="F363" s="11">
        <v>0</v>
      </c>
      <c r="G363" s="11">
        <v>0</v>
      </c>
      <c r="H363" s="11">
        <v>0</v>
      </c>
      <c r="I363" s="11">
        <v>0</v>
      </c>
      <c r="J363" s="3"/>
    </row>
    <row r="364" spans="1:10" ht="60" x14ac:dyDescent="0.25">
      <c r="A364" s="60"/>
      <c r="B364" s="22" t="s">
        <v>1392</v>
      </c>
      <c r="C364" s="6" t="s">
        <v>1476</v>
      </c>
      <c r="D364" s="13" t="s">
        <v>1323</v>
      </c>
      <c r="E364" s="11">
        <v>0</v>
      </c>
      <c r="F364" s="11">
        <v>0</v>
      </c>
      <c r="G364" s="11">
        <v>0</v>
      </c>
      <c r="H364" s="11">
        <v>0</v>
      </c>
      <c r="I364" s="11">
        <v>0</v>
      </c>
      <c r="J364" s="3"/>
    </row>
    <row r="365" spans="1:10" ht="30" x14ac:dyDescent="0.25">
      <c r="A365" s="8"/>
      <c r="B365" s="22" t="s">
        <v>308</v>
      </c>
      <c r="C365" s="6"/>
      <c r="D365" s="13"/>
      <c r="E365" s="11"/>
      <c r="F365" s="11"/>
      <c r="G365" s="11"/>
      <c r="H365" s="11"/>
      <c r="I365" s="11"/>
    </row>
    <row r="366" spans="1:10" ht="45" x14ac:dyDescent="0.25">
      <c r="A366" s="8"/>
      <c r="B366" s="81" t="s">
        <v>1390</v>
      </c>
      <c r="C366" s="6" t="s">
        <v>1477</v>
      </c>
      <c r="D366" s="13" t="s">
        <v>1323</v>
      </c>
      <c r="E366" s="11">
        <v>0</v>
      </c>
      <c r="F366" s="11">
        <v>0</v>
      </c>
      <c r="G366" s="11">
        <v>0</v>
      </c>
      <c r="H366" s="11">
        <v>0</v>
      </c>
      <c r="I366" s="11">
        <v>0</v>
      </c>
    </row>
    <row r="367" spans="1:10" ht="45" x14ac:dyDescent="0.25">
      <c r="A367" s="8"/>
      <c r="B367" s="22" t="s">
        <v>1392</v>
      </c>
      <c r="C367" s="6" t="s">
        <v>1478</v>
      </c>
      <c r="D367" s="13" t="s">
        <v>1323</v>
      </c>
      <c r="E367" s="11">
        <v>0</v>
      </c>
      <c r="F367" s="11">
        <v>0</v>
      </c>
      <c r="G367" s="11">
        <v>0</v>
      </c>
      <c r="H367" s="11">
        <v>0</v>
      </c>
      <c r="I367" s="11">
        <v>0</v>
      </c>
    </row>
    <row r="368" spans="1:10" ht="60" x14ac:dyDescent="0.25">
      <c r="A368" s="49" t="s">
        <v>310</v>
      </c>
      <c r="B368" s="50" t="s">
        <v>309</v>
      </c>
      <c r="C368" s="46"/>
      <c r="D368" s="46"/>
      <c r="E368" s="46"/>
      <c r="F368" s="46"/>
      <c r="G368" s="46"/>
      <c r="H368" s="46"/>
      <c r="I368" s="46"/>
      <c r="J368" s="3" t="s">
        <v>322</v>
      </c>
    </row>
    <row r="369" spans="1:10" ht="30" x14ac:dyDescent="0.25">
      <c r="A369" s="44" t="s">
        <v>321</v>
      </c>
      <c r="B369" s="45" t="s">
        <v>311</v>
      </c>
      <c r="C369" s="46"/>
      <c r="D369" s="44" t="s">
        <v>1325</v>
      </c>
      <c r="E369" s="47">
        <f>(E372+E373)/(E374+E375)</f>
        <v>381.68803016022622</v>
      </c>
      <c r="F369" s="47">
        <f>(F372+F373)/(F374+F375)</f>
        <v>402.9626078619367</v>
      </c>
      <c r="G369" s="47">
        <f>(G372+G373)/(G374+G375)</f>
        <v>393.06655067420616</v>
      </c>
      <c r="H369" s="47">
        <f>(H372+H373)/(H374+H375)</f>
        <v>415.99804017638411</v>
      </c>
      <c r="I369" s="47">
        <f>(I372+I373)/(I374+I375)</f>
        <v>415.99804017638411</v>
      </c>
    </row>
    <row r="370" spans="1:10" x14ac:dyDescent="0.25">
      <c r="A370" s="44"/>
      <c r="B370" s="48" t="s">
        <v>1389</v>
      </c>
      <c r="C370" s="46"/>
      <c r="D370" s="44" t="s">
        <v>1325</v>
      </c>
      <c r="E370" s="47">
        <f t="shared" ref="E370:G371" si="65">(E372)/(E374)</f>
        <v>381.68803016022622</v>
      </c>
      <c r="F370" s="47">
        <f t="shared" si="65"/>
        <v>402.9626078619367</v>
      </c>
      <c r="G370" s="47">
        <f t="shared" si="65"/>
        <v>393.06655067420616</v>
      </c>
      <c r="H370" s="47">
        <f t="shared" ref="H370:I370" si="66">(H372)/(H374)</f>
        <v>415.99804017638411</v>
      </c>
      <c r="I370" s="47">
        <f t="shared" si="66"/>
        <v>415.99804017638411</v>
      </c>
    </row>
    <row r="371" spans="1:10" x14ac:dyDescent="0.25">
      <c r="A371" s="44"/>
      <c r="B371" s="48" t="s">
        <v>1391</v>
      </c>
      <c r="C371" s="46"/>
      <c r="D371" s="44" t="s">
        <v>1325</v>
      </c>
      <c r="E371" s="47" t="e">
        <f t="shared" si="65"/>
        <v>#DIV/0!</v>
      </c>
      <c r="F371" s="47" t="e">
        <f t="shared" si="65"/>
        <v>#DIV/0!</v>
      </c>
      <c r="G371" s="47" t="e">
        <f t="shared" si="65"/>
        <v>#DIV/0!</v>
      </c>
      <c r="H371" s="47" t="e">
        <f t="shared" ref="H371:I371" si="67">(H373)/(H375)</f>
        <v>#DIV/0!</v>
      </c>
      <c r="I371" s="47" t="e">
        <f t="shared" si="67"/>
        <v>#DIV/0!</v>
      </c>
    </row>
    <row r="372" spans="1:10" ht="45" x14ac:dyDescent="0.25">
      <c r="A372" s="8"/>
      <c r="B372" s="22" t="s">
        <v>312</v>
      </c>
      <c r="C372" s="6" t="s">
        <v>313</v>
      </c>
      <c r="D372" s="13" t="s">
        <v>1325</v>
      </c>
      <c r="E372" s="36">
        <v>809942</v>
      </c>
      <c r="F372" s="36">
        <v>840580</v>
      </c>
      <c r="G372" s="36">
        <v>903660</v>
      </c>
      <c r="H372" s="36">
        <v>849052</v>
      </c>
      <c r="I372" s="36">
        <v>849052</v>
      </c>
    </row>
    <row r="373" spans="1:10" ht="60" x14ac:dyDescent="0.25">
      <c r="A373" s="8"/>
      <c r="B373" s="22" t="s">
        <v>314</v>
      </c>
      <c r="C373" s="6" t="s">
        <v>315</v>
      </c>
      <c r="D373" s="13" t="s">
        <v>1325</v>
      </c>
      <c r="E373" s="36">
        <v>0</v>
      </c>
      <c r="F373" s="36">
        <v>0</v>
      </c>
      <c r="G373" s="36">
        <v>0</v>
      </c>
      <c r="H373" s="36">
        <v>0</v>
      </c>
      <c r="I373" s="36">
        <v>0</v>
      </c>
      <c r="J373" s="3"/>
    </row>
    <row r="374" spans="1:10" ht="45" x14ac:dyDescent="0.25">
      <c r="A374" s="8"/>
      <c r="B374" s="22" t="s">
        <v>316</v>
      </c>
      <c r="C374" s="6" t="s">
        <v>317</v>
      </c>
      <c r="D374" s="13" t="s">
        <v>1131</v>
      </c>
      <c r="E374" s="36">
        <v>2122</v>
      </c>
      <c r="F374" s="36">
        <v>2086</v>
      </c>
      <c r="G374" s="36">
        <v>2299</v>
      </c>
      <c r="H374" s="36">
        <v>2041</v>
      </c>
      <c r="I374" s="36">
        <v>2041</v>
      </c>
    </row>
    <row r="375" spans="1:10" ht="60" x14ac:dyDescent="0.25">
      <c r="A375" s="8"/>
      <c r="B375" s="22" t="s">
        <v>318</v>
      </c>
      <c r="C375" s="6" t="s">
        <v>319</v>
      </c>
      <c r="D375" s="13" t="s">
        <v>1131</v>
      </c>
      <c r="E375" s="36">
        <v>0</v>
      </c>
      <c r="F375" s="36">
        <v>0</v>
      </c>
      <c r="G375" s="36">
        <v>0</v>
      </c>
      <c r="H375" s="36">
        <v>0</v>
      </c>
      <c r="I375" s="36">
        <v>0</v>
      </c>
    </row>
    <row r="376" spans="1:10" ht="75" x14ac:dyDescent="0.25">
      <c r="A376" s="44" t="s">
        <v>320</v>
      </c>
      <c r="B376" s="45" t="s">
        <v>323</v>
      </c>
      <c r="C376" s="46"/>
      <c r="D376" s="44" t="s">
        <v>9</v>
      </c>
      <c r="E376" s="47">
        <f>((E379+E380)/(E381+E382))*100</f>
        <v>1.5556669489914094E-2</v>
      </c>
      <c r="F376" s="47">
        <f>((F379+F380)/(F381+F382))*100</f>
        <v>2.8789645244949914E-2</v>
      </c>
      <c r="G376" s="47">
        <f>((G379+G380)/(G381+G382))*100</f>
        <v>6.5622025983223781E-2</v>
      </c>
      <c r="H376" s="47">
        <f>((H379+H380)/(H381+H382))*100</f>
        <v>5.3000287379336014E-2</v>
      </c>
      <c r="I376" s="47">
        <f>((I379+I380)/(I381+I382))*100</f>
        <v>5.3000287379336014E-2</v>
      </c>
      <c r="J376" s="3" t="s">
        <v>164</v>
      </c>
    </row>
    <row r="377" spans="1:10" x14ac:dyDescent="0.25">
      <c r="A377" s="44"/>
      <c r="B377" s="48" t="s">
        <v>1389</v>
      </c>
      <c r="C377" s="46"/>
      <c r="D377" s="44" t="s">
        <v>9</v>
      </c>
      <c r="E377" s="47">
        <f t="shared" ref="E377:G378" si="68">((E379)/(E381))*100</f>
        <v>1.5556669489914094E-2</v>
      </c>
      <c r="F377" s="47">
        <f t="shared" si="68"/>
        <v>2.8789645244949914E-2</v>
      </c>
      <c r="G377" s="47">
        <f t="shared" si="68"/>
        <v>6.5622025983223781E-2</v>
      </c>
      <c r="H377" s="47">
        <f t="shared" ref="H377:I377" si="69">((H379)/(H381))*100</f>
        <v>5.3000287379336014E-2</v>
      </c>
      <c r="I377" s="47">
        <f t="shared" si="69"/>
        <v>5.3000287379336014E-2</v>
      </c>
    </row>
    <row r="378" spans="1:10" x14ac:dyDescent="0.25">
      <c r="A378" s="44"/>
      <c r="B378" s="48" t="s">
        <v>1391</v>
      </c>
      <c r="C378" s="46"/>
      <c r="D378" s="44" t="s">
        <v>9</v>
      </c>
      <c r="E378" s="47" t="e">
        <f t="shared" si="68"/>
        <v>#DIV/0!</v>
      </c>
      <c r="F378" s="47" t="e">
        <f t="shared" si="68"/>
        <v>#DIV/0!</v>
      </c>
      <c r="G378" s="47" t="e">
        <f t="shared" si="68"/>
        <v>#DIV/0!</v>
      </c>
      <c r="H378" s="47" t="e">
        <f t="shared" ref="H378:I378" si="70">((H380)/(H382))*100</f>
        <v>#DIV/0!</v>
      </c>
      <c r="I378" s="47" t="e">
        <f t="shared" si="70"/>
        <v>#DIV/0!</v>
      </c>
    </row>
    <row r="379" spans="1:10" ht="45" x14ac:dyDescent="0.25">
      <c r="A379" s="8"/>
      <c r="B379" s="22" t="s">
        <v>324</v>
      </c>
      <c r="C379" s="6" t="s">
        <v>325</v>
      </c>
      <c r="D379" s="13" t="s">
        <v>1325</v>
      </c>
      <c r="E379" s="36">
        <v>126</v>
      </c>
      <c r="F379" s="36">
        <v>242</v>
      </c>
      <c r="G379" s="36">
        <v>593</v>
      </c>
      <c r="H379" s="36">
        <v>450</v>
      </c>
      <c r="I379" s="36">
        <v>450</v>
      </c>
    </row>
    <row r="380" spans="1:10" ht="60" x14ac:dyDescent="0.25">
      <c r="A380" s="8"/>
      <c r="B380" s="22" t="s">
        <v>326</v>
      </c>
      <c r="C380" s="6" t="s">
        <v>327</v>
      </c>
      <c r="D380" s="13" t="s">
        <v>1325</v>
      </c>
      <c r="E380" s="36">
        <v>0</v>
      </c>
      <c r="F380" s="36">
        <v>0</v>
      </c>
      <c r="G380" s="36">
        <v>0</v>
      </c>
      <c r="H380" s="36">
        <v>0</v>
      </c>
      <c r="I380" s="36">
        <v>0</v>
      </c>
    </row>
    <row r="381" spans="1:10" ht="45" x14ac:dyDescent="0.25">
      <c r="A381" s="8"/>
      <c r="B381" s="22" t="s">
        <v>328</v>
      </c>
      <c r="C381" s="6" t="s">
        <v>313</v>
      </c>
      <c r="D381" s="13" t="s">
        <v>1325</v>
      </c>
      <c r="E381" s="36">
        <v>809942</v>
      </c>
      <c r="F381" s="36">
        <v>840580</v>
      </c>
      <c r="G381" s="36">
        <v>903660</v>
      </c>
      <c r="H381" s="36">
        <f>H372</f>
        <v>849052</v>
      </c>
      <c r="I381" s="36">
        <f>I372</f>
        <v>849052</v>
      </c>
      <c r="J381" s="3"/>
    </row>
    <row r="382" spans="1:10" ht="60" x14ac:dyDescent="0.25">
      <c r="A382" s="8"/>
      <c r="B382" s="22" t="s">
        <v>329</v>
      </c>
      <c r="C382" s="6" t="s">
        <v>330</v>
      </c>
      <c r="D382" s="13" t="s">
        <v>1325</v>
      </c>
      <c r="E382" s="36">
        <v>0</v>
      </c>
      <c r="F382" s="36">
        <v>0</v>
      </c>
      <c r="G382" s="36">
        <v>0</v>
      </c>
      <c r="H382" s="36">
        <v>0</v>
      </c>
      <c r="I382" s="36">
        <v>0</v>
      </c>
    </row>
    <row r="383" spans="1:10" ht="30" x14ac:dyDescent="0.25">
      <c r="A383" s="49" t="s">
        <v>332</v>
      </c>
      <c r="B383" s="50" t="s">
        <v>331</v>
      </c>
      <c r="C383" s="46"/>
      <c r="D383" s="46"/>
      <c r="E383" s="46"/>
      <c r="F383" s="46"/>
      <c r="G383" s="46"/>
      <c r="H383" s="46"/>
      <c r="I383" s="46"/>
    </row>
    <row r="384" spans="1:10" ht="75" x14ac:dyDescent="0.25">
      <c r="A384" s="44" t="s">
        <v>334</v>
      </c>
      <c r="B384" s="45" t="s">
        <v>333</v>
      </c>
      <c r="C384" s="44"/>
      <c r="D384" s="44"/>
      <c r="E384" s="47"/>
      <c r="F384" s="47"/>
      <c r="G384" s="47"/>
      <c r="H384" s="47"/>
      <c r="I384" s="47"/>
      <c r="J384" s="3" t="s">
        <v>164</v>
      </c>
    </row>
    <row r="385" spans="1:10" x14ac:dyDescent="0.25">
      <c r="A385" s="61"/>
      <c r="B385" s="48" t="s">
        <v>1389</v>
      </c>
      <c r="C385" s="46"/>
      <c r="D385" s="44" t="s">
        <v>9</v>
      </c>
      <c r="E385" s="47">
        <f>((E387+E388+E391)/(E392+E393+E396))*100</f>
        <v>30.434782608695656</v>
      </c>
      <c r="F385" s="47">
        <f>((F387+F388+F391)/(F392+F393+F396))*100</f>
        <v>26.086956521739129</v>
      </c>
      <c r="G385" s="47">
        <f>((G387+G388+G391)/(G392+G393+G396))*100</f>
        <v>26.086956521739129</v>
      </c>
      <c r="H385" s="47">
        <f>((H387+H388+H391)/(H392+H393+H396))*100</f>
        <v>26.086956521739129</v>
      </c>
      <c r="I385" s="47">
        <f>((I387+I388+I391)/(I392+I393+I396))*100</f>
        <v>26.086956521739129</v>
      </c>
    </row>
    <row r="386" spans="1:10" x14ac:dyDescent="0.25">
      <c r="A386" s="61"/>
      <c r="B386" s="48" t="s">
        <v>1391</v>
      </c>
      <c r="C386" s="46"/>
      <c r="D386" s="44" t="s">
        <v>9</v>
      </c>
      <c r="E386" s="47" t="e">
        <f>((E389+E390)/(E394+E395))*100</f>
        <v>#DIV/0!</v>
      </c>
      <c r="F386" s="47" t="e">
        <f>((F389+F390)/(F394+F395))*100</f>
        <v>#DIV/0!</v>
      </c>
      <c r="G386" s="47" t="e">
        <f>((G389+G390)/(G394+G395))*100</f>
        <v>#DIV/0!</v>
      </c>
      <c r="H386" s="47" t="e">
        <f>((H389+H390)/(H394+H395))*100</f>
        <v>#DIV/0!</v>
      </c>
      <c r="I386" s="47" t="e">
        <f>((I389+I390)/(I394+I395))*100</f>
        <v>#DIV/0!</v>
      </c>
    </row>
    <row r="387" spans="1:10" ht="45" x14ac:dyDescent="0.25">
      <c r="A387" s="281"/>
      <c r="B387" s="284" t="s">
        <v>335</v>
      </c>
      <c r="C387" s="6" t="s">
        <v>1479</v>
      </c>
      <c r="D387" s="13" t="s">
        <v>1323</v>
      </c>
      <c r="E387" s="11">
        <v>0</v>
      </c>
      <c r="F387" s="11">
        <v>0</v>
      </c>
      <c r="G387" s="41">
        <v>0</v>
      </c>
      <c r="H387" s="41">
        <v>0</v>
      </c>
      <c r="I387" s="41">
        <v>0</v>
      </c>
    </row>
    <row r="388" spans="1:10" ht="45" x14ac:dyDescent="0.25">
      <c r="A388" s="282"/>
      <c r="B388" s="285"/>
      <c r="C388" s="6" t="s">
        <v>1480</v>
      </c>
      <c r="D388" s="13" t="s">
        <v>1323</v>
      </c>
      <c r="E388" s="11">
        <v>7</v>
      </c>
      <c r="F388" s="11">
        <v>6</v>
      </c>
      <c r="G388" s="41">
        <v>6</v>
      </c>
      <c r="H388" s="41">
        <v>6</v>
      </c>
      <c r="I388" s="41">
        <v>6</v>
      </c>
    </row>
    <row r="389" spans="1:10" ht="45" x14ac:dyDescent="0.25">
      <c r="A389" s="282"/>
      <c r="B389" s="285"/>
      <c r="C389" s="6" t="s">
        <v>1481</v>
      </c>
      <c r="D389" s="13" t="s">
        <v>1323</v>
      </c>
      <c r="E389" s="41">
        <v>0</v>
      </c>
      <c r="F389" s="41">
        <v>0</v>
      </c>
      <c r="G389" s="41">
        <v>0</v>
      </c>
      <c r="H389" s="41">
        <v>0</v>
      </c>
      <c r="I389" s="41">
        <v>0</v>
      </c>
    </row>
    <row r="390" spans="1:10" ht="45" x14ac:dyDescent="0.25">
      <c r="A390" s="283"/>
      <c r="B390" s="286"/>
      <c r="C390" s="6" t="s">
        <v>1482</v>
      </c>
      <c r="D390" s="13" t="s">
        <v>1323</v>
      </c>
      <c r="E390" s="41">
        <v>0</v>
      </c>
      <c r="F390" s="41">
        <v>0</v>
      </c>
      <c r="G390" s="41">
        <v>0</v>
      </c>
      <c r="H390" s="41">
        <v>0</v>
      </c>
      <c r="I390" s="41">
        <v>0</v>
      </c>
    </row>
    <row r="391" spans="1:10" ht="30" x14ac:dyDescent="0.25">
      <c r="A391" s="6"/>
      <c r="B391" s="22" t="s">
        <v>336</v>
      </c>
      <c r="C391" s="6" t="s">
        <v>337</v>
      </c>
      <c r="D391" s="13" t="s">
        <v>1323</v>
      </c>
      <c r="E391" s="41">
        <v>0</v>
      </c>
      <c r="F391" s="41">
        <v>0</v>
      </c>
      <c r="G391" s="41">
        <v>0</v>
      </c>
      <c r="H391" s="41">
        <v>0</v>
      </c>
      <c r="I391" s="41">
        <v>0</v>
      </c>
    </row>
    <row r="392" spans="1:10" ht="45" x14ac:dyDescent="0.25">
      <c r="A392" s="281"/>
      <c r="B392" s="284" t="s">
        <v>233</v>
      </c>
      <c r="C392" s="6" t="s">
        <v>1410</v>
      </c>
      <c r="D392" s="13" t="s">
        <v>1323</v>
      </c>
      <c r="E392" s="11">
        <v>0</v>
      </c>
      <c r="F392" s="11">
        <v>0</v>
      </c>
      <c r="G392" s="41">
        <v>0</v>
      </c>
      <c r="H392" s="41">
        <v>0</v>
      </c>
      <c r="I392" s="41">
        <v>0</v>
      </c>
      <c r="J392" s="3"/>
    </row>
    <row r="393" spans="1:10" ht="45" x14ac:dyDescent="0.25">
      <c r="A393" s="282"/>
      <c r="B393" s="285"/>
      <c r="C393" s="6" t="s">
        <v>1462</v>
      </c>
      <c r="D393" s="13" t="s">
        <v>1323</v>
      </c>
      <c r="E393" s="11">
        <v>23</v>
      </c>
      <c r="F393" s="11">
        <v>23</v>
      </c>
      <c r="G393" s="41">
        <v>23</v>
      </c>
      <c r="H393" s="41">
        <v>23</v>
      </c>
      <c r="I393" s="41">
        <v>23</v>
      </c>
    </row>
    <row r="394" spans="1:10" ht="45" x14ac:dyDescent="0.25">
      <c r="A394" s="282"/>
      <c r="B394" s="285"/>
      <c r="C394" s="6" t="s">
        <v>1411</v>
      </c>
      <c r="D394" s="13" t="s">
        <v>1323</v>
      </c>
      <c r="E394" s="41">
        <v>0</v>
      </c>
      <c r="F394" s="41">
        <v>0</v>
      </c>
      <c r="G394" s="41">
        <v>0</v>
      </c>
      <c r="H394" s="41">
        <v>0</v>
      </c>
      <c r="I394" s="41">
        <v>0</v>
      </c>
    </row>
    <row r="395" spans="1:10" ht="45" x14ac:dyDescent="0.25">
      <c r="A395" s="283"/>
      <c r="B395" s="286"/>
      <c r="C395" s="6" t="s">
        <v>1463</v>
      </c>
      <c r="D395" s="13" t="s">
        <v>1323</v>
      </c>
      <c r="E395" s="41">
        <v>0</v>
      </c>
      <c r="F395" s="41">
        <v>0</v>
      </c>
      <c r="G395" s="41">
        <v>0</v>
      </c>
      <c r="H395" s="41">
        <v>0</v>
      </c>
      <c r="I395" s="41">
        <v>0</v>
      </c>
    </row>
    <row r="396" spans="1:10" ht="30" x14ac:dyDescent="0.25">
      <c r="A396" s="6"/>
      <c r="B396" s="22" t="s">
        <v>254</v>
      </c>
      <c r="C396" s="6" t="s">
        <v>235</v>
      </c>
      <c r="D396" s="13" t="s">
        <v>1323</v>
      </c>
      <c r="E396" s="41">
        <v>0</v>
      </c>
      <c r="F396" s="41">
        <v>0</v>
      </c>
      <c r="G396" s="41">
        <v>0</v>
      </c>
      <c r="H396" s="41">
        <v>0</v>
      </c>
      <c r="I396" s="41">
        <v>0</v>
      </c>
    </row>
    <row r="397" spans="1:10" ht="75" x14ac:dyDescent="0.25">
      <c r="A397" s="44" t="s">
        <v>339</v>
      </c>
      <c r="B397" s="45" t="s">
        <v>338</v>
      </c>
      <c r="C397" s="44"/>
      <c r="D397" s="44"/>
      <c r="E397" s="47"/>
      <c r="F397" s="47"/>
      <c r="G397" s="47"/>
      <c r="H397" s="47"/>
      <c r="I397" s="47"/>
      <c r="J397" s="3" t="s">
        <v>164</v>
      </c>
    </row>
    <row r="398" spans="1:10" x14ac:dyDescent="0.25">
      <c r="A398" s="61"/>
      <c r="B398" s="48" t="s">
        <v>1389</v>
      </c>
      <c r="C398" s="46"/>
      <c r="D398" s="44" t="s">
        <v>9</v>
      </c>
      <c r="E398" s="47">
        <f>((E400+E401+E404)/(E405+E406+E409))*100</f>
        <v>100</v>
      </c>
      <c r="F398" s="47">
        <f>((F400+F401+F404)/(F405+F406+F409))*100</f>
        <v>100</v>
      </c>
      <c r="G398" s="47">
        <f>((G400+G401+G404)/(G405+G406+G409))*100</f>
        <v>95.652173913043484</v>
      </c>
      <c r="H398" s="47">
        <f>((H400+H401+H404)/(H405+H406+H409))*100</f>
        <v>100</v>
      </c>
      <c r="I398" s="47">
        <f>((I400+I401+I404)/(I405+I406+I409))*100</f>
        <v>100</v>
      </c>
    </row>
    <row r="399" spans="1:10" x14ac:dyDescent="0.25">
      <c r="A399" s="61"/>
      <c r="B399" s="48" t="s">
        <v>1391</v>
      </c>
      <c r="C399" s="46"/>
      <c r="D399" s="44" t="s">
        <v>9</v>
      </c>
      <c r="E399" s="47" t="e">
        <f>((E402+E403)/(E407+E408))*100</f>
        <v>#DIV/0!</v>
      </c>
      <c r="F399" s="47" t="e">
        <f>((F402+F403)/(F407+F408))*100</f>
        <v>#DIV/0!</v>
      </c>
      <c r="G399" s="47" t="e">
        <f>((G402+G403)/(G407+G408))*100</f>
        <v>#DIV/0!</v>
      </c>
      <c r="H399" s="47" t="e">
        <f>((H402+H403)/(H407+H408))*100</f>
        <v>#DIV/0!</v>
      </c>
      <c r="I399" s="47" t="e">
        <f>((I402+I403)/(I407+I408))*100</f>
        <v>#DIV/0!</v>
      </c>
    </row>
    <row r="400" spans="1:10" ht="30" customHeight="1" x14ac:dyDescent="0.25">
      <c r="A400" s="281"/>
      <c r="B400" s="284" t="s">
        <v>340</v>
      </c>
      <c r="C400" s="6" t="s">
        <v>1483</v>
      </c>
      <c r="D400" s="13" t="s">
        <v>1323</v>
      </c>
      <c r="E400" s="11">
        <v>0</v>
      </c>
      <c r="F400" s="11">
        <v>0</v>
      </c>
      <c r="G400" s="11">
        <v>0</v>
      </c>
      <c r="H400" s="11">
        <v>0</v>
      </c>
      <c r="I400" s="11">
        <v>0</v>
      </c>
    </row>
    <row r="401" spans="1:10" ht="45" x14ac:dyDescent="0.25">
      <c r="A401" s="282"/>
      <c r="B401" s="285"/>
      <c r="C401" s="6" t="s">
        <v>1484</v>
      </c>
      <c r="D401" s="13" t="s">
        <v>1323</v>
      </c>
      <c r="E401" s="11">
        <v>23</v>
      </c>
      <c r="F401" s="11">
        <v>23</v>
      </c>
      <c r="G401" s="11">
        <v>22</v>
      </c>
      <c r="H401" s="11">
        <v>23</v>
      </c>
      <c r="I401" s="11">
        <v>23</v>
      </c>
    </row>
    <row r="402" spans="1:10" ht="45" x14ac:dyDescent="0.25">
      <c r="A402" s="282"/>
      <c r="B402" s="285"/>
      <c r="C402" s="6" t="s">
        <v>1485</v>
      </c>
      <c r="D402" s="13" t="s">
        <v>1323</v>
      </c>
      <c r="E402" s="11">
        <v>0</v>
      </c>
      <c r="F402" s="11">
        <v>0</v>
      </c>
      <c r="G402" s="11">
        <v>0</v>
      </c>
      <c r="H402" s="11">
        <v>0</v>
      </c>
      <c r="I402" s="11">
        <v>0</v>
      </c>
    </row>
    <row r="403" spans="1:10" ht="45" x14ac:dyDescent="0.25">
      <c r="A403" s="283"/>
      <c r="B403" s="286"/>
      <c r="C403" s="6" t="s">
        <v>1486</v>
      </c>
      <c r="D403" s="13" t="s">
        <v>1323</v>
      </c>
      <c r="E403" s="11">
        <v>0</v>
      </c>
      <c r="F403" s="11">
        <v>0</v>
      </c>
      <c r="G403" s="11">
        <v>0</v>
      </c>
      <c r="H403" s="11">
        <v>0</v>
      </c>
      <c r="I403" s="11">
        <v>0</v>
      </c>
    </row>
    <row r="404" spans="1:10" ht="30" x14ac:dyDescent="0.25">
      <c r="A404" s="6"/>
      <c r="B404" s="22" t="s">
        <v>341</v>
      </c>
      <c r="C404" s="6" t="s">
        <v>342</v>
      </c>
      <c r="D404" s="13" t="s">
        <v>1323</v>
      </c>
      <c r="E404" s="11">
        <v>0</v>
      </c>
      <c r="F404" s="11">
        <v>0</v>
      </c>
      <c r="G404" s="11">
        <v>0</v>
      </c>
      <c r="H404" s="11">
        <v>0</v>
      </c>
      <c r="I404" s="11">
        <v>0</v>
      </c>
    </row>
    <row r="405" spans="1:10" ht="30" customHeight="1" x14ac:dyDescent="0.25">
      <c r="A405" s="281"/>
      <c r="B405" s="284" t="s">
        <v>233</v>
      </c>
      <c r="C405" s="6" t="s">
        <v>1410</v>
      </c>
      <c r="D405" s="13" t="s">
        <v>1323</v>
      </c>
      <c r="E405" s="11">
        <v>0</v>
      </c>
      <c r="F405" s="11">
        <v>0</v>
      </c>
      <c r="G405" s="11">
        <v>0</v>
      </c>
      <c r="H405" s="11">
        <v>0</v>
      </c>
      <c r="I405" s="11">
        <v>0</v>
      </c>
      <c r="J405" s="3"/>
    </row>
    <row r="406" spans="1:10" ht="45" x14ac:dyDescent="0.25">
      <c r="A406" s="282"/>
      <c r="B406" s="285"/>
      <c r="C406" s="6" t="s">
        <v>1462</v>
      </c>
      <c r="D406" s="13" t="s">
        <v>1323</v>
      </c>
      <c r="E406" s="11">
        <v>23</v>
      </c>
      <c r="F406" s="11">
        <v>23</v>
      </c>
      <c r="G406" s="11">
        <v>23</v>
      </c>
      <c r="H406" s="11">
        <v>23</v>
      </c>
      <c r="I406" s="11">
        <v>23</v>
      </c>
    </row>
    <row r="407" spans="1:10" ht="45" x14ac:dyDescent="0.25">
      <c r="A407" s="282"/>
      <c r="B407" s="285"/>
      <c r="C407" s="6" t="s">
        <v>1411</v>
      </c>
      <c r="D407" s="13" t="s">
        <v>1323</v>
      </c>
      <c r="E407" s="11">
        <v>0</v>
      </c>
      <c r="F407" s="11">
        <v>0</v>
      </c>
      <c r="G407" s="11">
        <v>0</v>
      </c>
      <c r="H407" s="11">
        <v>0</v>
      </c>
      <c r="I407" s="11">
        <v>0</v>
      </c>
    </row>
    <row r="408" spans="1:10" ht="45" x14ac:dyDescent="0.25">
      <c r="A408" s="283"/>
      <c r="B408" s="286"/>
      <c r="C408" s="6" t="s">
        <v>1463</v>
      </c>
      <c r="D408" s="13" t="s">
        <v>1323</v>
      </c>
      <c r="E408" s="11">
        <v>0</v>
      </c>
      <c r="F408" s="11">
        <v>0</v>
      </c>
      <c r="G408" s="11">
        <v>0</v>
      </c>
      <c r="H408" s="11">
        <v>0</v>
      </c>
      <c r="I408" s="11">
        <v>0</v>
      </c>
    </row>
    <row r="409" spans="1:10" ht="30" x14ac:dyDescent="0.25">
      <c r="A409" s="6"/>
      <c r="B409" s="22" t="s">
        <v>254</v>
      </c>
      <c r="C409" s="6" t="s">
        <v>235</v>
      </c>
      <c r="D409" s="13" t="s">
        <v>1323</v>
      </c>
      <c r="E409" s="11">
        <v>0</v>
      </c>
      <c r="F409" s="11">
        <v>0</v>
      </c>
      <c r="G409" s="11">
        <v>0</v>
      </c>
      <c r="H409" s="11">
        <v>0</v>
      </c>
      <c r="I409" s="11">
        <v>0</v>
      </c>
    </row>
    <row r="410" spans="1:10" ht="75" x14ac:dyDescent="0.25">
      <c r="A410" s="44" t="s">
        <v>344</v>
      </c>
      <c r="B410" s="45" t="s">
        <v>343</v>
      </c>
      <c r="C410" s="44"/>
      <c r="D410" s="44"/>
      <c r="E410" s="52"/>
      <c r="F410" s="52"/>
      <c r="G410" s="52"/>
      <c r="H410" s="52"/>
      <c r="I410" s="52"/>
      <c r="J410" s="3" t="s">
        <v>164</v>
      </c>
    </row>
    <row r="411" spans="1:10" x14ac:dyDescent="0.25">
      <c r="A411" s="61"/>
      <c r="B411" s="48" t="s">
        <v>1389</v>
      </c>
      <c r="C411" s="46"/>
      <c r="D411" s="44" t="s">
        <v>9</v>
      </c>
      <c r="E411" s="47">
        <f>((E413+E414+E417)/(E418+E419+E422))*100</f>
        <v>100</v>
      </c>
      <c r="F411" s="47">
        <f>((F413+F414+F417)/(F418+F419+F422))*100</f>
        <v>100</v>
      </c>
      <c r="G411" s="47">
        <f>((G413+G414+G417)/(G418+G419+G422))*100</f>
        <v>95.652173913043484</v>
      </c>
      <c r="H411" s="47">
        <f>((H413+H414+H417)/(H418+H419+H422))*100</f>
        <v>100</v>
      </c>
      <c r="I411" s="47">
        <f>((I413+I414+I417)/(I418+I419+I422))*100</f>
        <v>100</v>
      </c>
    </row>
    <row r="412" spans="1:10" x14ac:dyDescent="0.25">
      <c r="A412" s="61"/>
      <c r="B412" s="48" t="s">
        <v>1391</v>
      </c>
      <c r="C412" s="46"/>
      <c r="D412" s="44" t="s">
        <v>9</v>
      </c>
      <c r="E412" s="47" t="e">
        <f>((E415+E416)/(E420+E421))*100</f>
        <v>#DIV/0!</v>
      </c>
      <c r="F412" s="47" t="e">
        <f>((F415+F416)/(F420+F421))*100</f>
        <v>#DIV/0!</v>
      </c>
      <c r="G412" s="47" t="e">
        <f>((G415+G416)/(G420+G421))*100</f>
        <v>#DIV/0!</v>
      </c>
      <c r="H412" s="47" t="e">
        <f>((H415+H416)/(H420+H421))*100</f>
        <v>#DIV/0!</v>
      </c>
      <c r="I412" s="47" t="e">
        <f>((I415+I416)/(I420+I421))*100</f>
        <v>#DIV/0!</v>
      </c>
    </row>
    <row r="413" spans="1:10" ht="30" customHeight="1" x14ac:dyDescent="0.25">
      <c r="A413" s="281"/>
      <c r="B413" s="284" t="s">
        <v>345</v>
      </c>
      <c r="C413" s="6" t="s">
        <v>1487</v>
      </c>
      <c r="D413" s="13" t="s">
        <v>1323</v>
      </c>
      <c r="E413" s="11">
        <v>0</v>
      </c>
      <c r="F413" s="11">
        <v>0</v>
      </c>
      <c r="G413" s="41">
        <v>0</v>
      </c>
      <c r="H413" s="41">
        <v>0</v>
      </c>
      <c r="I413" s="41">
        <v>0</v>
      </c>
    </row>
    <row r="414" spans="1:10" ht="45" x14ac:dyDescent="0.25">
      <c r="A414" s="282"/>
      <c r="B414" s="285"/>
      <c r="C414" s="6" t="s">
        <v>1488</v>
      </c>
      <c r="D414" s="13" t="s">
        <v>1323</v>
      </c>
      <c r="E414" s="11">
        <v>23</v>
      </c>
      <c r="F414" s="11">
        <v>23</v>
      </c>
      <c r="G414" s="41">
        <v>22</v>
      </c>
      <c r="H414" s="41">
        <v>23</v>
      </c>
      <c r="I414" s="41">
        <v>23</v>
      </c>
    </row>
    <row r="415" spans="1:10" ht="45" x14ac:dyDescent="0.25">
      <c r="A415" s="282"/>
      <c r="B415" s="285"/>
      <c r="C415" s="6" t="s">
        <v>1489</v>
      </c>
      <c r="D415" s="13" t="s">
        <v>1323</v>
      </c>
      <c r="E415" s="41">
        <v>0</v>
      </c>
      <c r="F415" s="41">
        <v>0</v>
      </c>
      <c r="G415" s="41">
        <v>0</v>
      </c>
      <c r="H415" s="41">
        <v>0</v>
      </c>
      <c r="I415" s="41">
        <v>0</v>
      </c>
    </row>
    <row r="416" spans="1:10" ht="45" x14ac:dyDescent="0.25">
      <c r="A416" s="283"/>
      <c r="B416" s="286"/>
      <c r="C416" s="6" t="s">
        <v>1490</v>
      </c>
      <c r="D416" s="13" t="s">
        <v>1323</v>
      </c>
      <c r="E416" s="41">
        <v>0</v>
      </c>
      <c r="F416" s="41">
        <v>0</v>
      </c>
      <c r="G416" s="41">
        <v>0</v>
      </c>
      <c r="H416" s="41">
        <v>0</v>
      </c>
      <c r="I416" s="41">
        <v>0</v>
      </c>
    </row>
    <row r="417" spans="1:10" ht="30" x14ac:dyDescent="0.25">
      <c r="A417" s="6"/>
      <c r="B417" s="22" t="s">
        <v>346</v>
      </c>
      <c r="C417" s="6" t="s">
        <v>347</v>
      </c>
      <c r="D417" s="13" t="s">
        <v>1323</v>
      </c>
      <c r="E417" s="41">
        <v>0</v>
      </c>
      <c r="F417" s="41">
        <v>0</v>
      </c>
      <c r="G417" s="41">
        <v>0</v>
      </c>
      <c r="H417" s="41">
        <v>0</v>
      </c>
      <c r="I417" s="41">
        <v>0</v>
      </c>
    </row>
    <row r="418" spans="1:10" ht="30" customHeight="1" x14ac:dyDescent="0.25">
      <c r="A418" s="281"/>
      <c r="B418" s="284" t="s">
        <v>233</v>
      </c>
      <c r="C418" s="6" t="s">
        <v>1410</v>
      </c>
      <c r="D418" s="13" t="s">
        <v>1323</v>
      </c>
      <c r="E418" s="11">
        <v>0</v>
      </c>
      <c r="F418" s="11">
        <v>0</v>
      </c>
      <c r="G418" s="41">
        <v>0</v>
      </c>
      <c r="H418" s="41">
        <v>0</v>
      </c>
      <c r="I418" s="41">
        <v>0</v>
      </c>
      <c r="J418" s="3"/>
    </row>
    <row r="419" spans="1:10" ht="45" x14ac:dyDescent="0.25">
      <c r="A419" s="282"/>
      <c r="B419" s="285"/>
      <c r="C419" s="6" t="s">
        <v>1462</v>
      </c>
      <c r="D419" s="13" t="s">
        <v>1323</v>
      </c>
      <c r="E419" s="11">
        <v>23</v>
      </c>
      <c r="F419" s="11">
        <v>23</v>
      </c>
      <c r="G419" s="41">
        <v>23</v>
      </c>
      <c r="H419" s="41">
        <v>23</v>
      </c>
      <c r="I419" s="41">
        <v>23</v>
      </c>
    </row>
    <row r="420" spans="1:10" ht="45" x14ac:dyDescent="0.25">
      <c r="A420" s="282"/>
      <c r="B420" s="285"/>
      <c r="C420" s="6" t="s">
        <v>1411</v>
      </c>
      <c r="D420" s="13" t="s">
        <v>1323</v>
      </c>
      <c r="E420" s="41">
        <v>0</v>
      </c>
      <c r="F420" s="41">
        <v>0</v>
      </c>
      <c r="G420" s="41">
        <v>0</v>
      </c>
      <c r="H420" s="41">
        <v>0</v>
      </c>
      <c r="I420" s="41">
        <v>0</v>
      </c>
    </row>
    <row r="421" spans="1:10" ht="45" x14ac:dyDescent="0.25">
      <c r="A421" s="283"/>
      <c r="B421" s="286"/>
      <c r="C421" s="6" t="s">
        <v>1463</v>
      </c>
      <c r="D421" s="13" t="s">
        <v>1323</v>
      </c>
      <c r="E421" s="41">
        <v>0</v>
      </c>
      <c r="F421" s="41">
        <v>0</v>
      </c>
      <c r="G421" s="41">
        <v>0</v>
      </c>
      <c r="H421" s="41">
        <v>0</v>
      </c>
      <c r="I421" s="41">
        <v>0</v>
      </c>
    </row>
    <row r="422" spans="1:10" ht="30" x14ac:dyDescent="0.25">
      <c r="A422" s="6"/>
      <c r="B422" s="22" t="s">
        <v>254</v>
      </c>
      <c r="C422" s="6" t="s">
        <v>235</v>
      </c>
      <c r="D422" s="13" t="s">
        <v>1323</v>
      </c>
      <c r="E422" s="41">
        <v>0</v>
      </c>
      <c r="F422" s="41">
        <v>0</v>
      </c>
      <c r="G422" s="41">
        <v>0</v>
      </c>
      <c r="H422" s="41">
        <v>0</v>
      </c>
      <c r="I422" s="41">
        <v>0</v>
      </c>
    </row>
    <row r="423" spans="1:10" ht="75" x14ac:dyDescent="0.25">
      <c r="A423" s="44" t="s">
        <v>352</v>
      </c>
      <c r="B423" s="45" t="s">
        <v>348</v>
      </c>
      <c r="C423" s="44"/>
      <c r="D423" s="44"/>
      <c r="E423" s="52"/>
      <c r="F423" s="52"/>
      <c r="G423" s="52"/>
      <c r="H423" s="52"/>
      <c r="I423" s="52"/>
      <c r="J423" s="3" t="s">
        <v>164</v>
      </c>
    </row>
    <row r="424" spans="1:10" x14ac:dyDescent="0.25">
      <c r="A424" s="61"/>
      <c r="B424" s="48" t="s">
        <v>1389</v>
      </c>
      <c r="C424" s="46"/>
      <c r="D424" s="44" t="s">
        <v>9</v>
      </c>
      <c r="E424" s="47">
        <f>((E426+E427+E430)/(E431+E432+E435))*100</f>
        <v>100</v>
      </c>
      <c r="F424" s="47">
        <f>((F426+F427+F430)/(F431+F432+F435))*100</f>
        <v>100</v>
      </c>
      <c r="G424" s="47">
        <f>((G426+G427+G430)/(G431+G432+G435))*100</f>
        <v>100</v>
      </c>
      <c r="H424" s="47">
        <f>((H426+H427+H430)/(H431+H432+H435))*100</f>
        <v>100</v>
      </c>
      <c r="I424" s="47">
        <f>((I426+I427+I430)/(I431+I432+I435))*100</f>
        <v>100</v>
      </c>
    </row>
    <row r="425" spans="1:10" x14ac:dyDescent="0.25">
      <c r="A425" s="61"/>
      <c r="B425" s="48" t="s">
        <v>1391</v>
      </c>
      <c r="C425" s="46"/>
      <c r="D425" s="44" t="s">
        <v>9</v>
      </c>
      <c r="E425" s="47" t="e">
        <f>((E428+E429)/(E433+E434))*100</f>
        <v>#DIV/0!</v>
      </c>
      <c r="F425" s="47" t="e">
        <f>((F428+F429)/(F433+F434))*100</f>
        <v>#DIV/0!</v>
      </c>
      <c r="G425" s="47" t="e">
        <f>((G428+G429)/(G433+G434))*100</f>
        <v>#DIV/0!</v>
      </c>
      <c r="H425" s="47" t="e">
        <f>((H428+H429)/(H433+H434))*100</f>
        <v>#DIV/0!</v>
      </c>
      <c r="I425" s="47" t="e">
        <f>((I428+I429)/(I433+I434))*100</f>
        <v>#DIV/0!</v>
      </c>
    </row>
    <row r="426" spans="1:10" ht="30" customHeight="1" x14ac:dyDescent="0.25">
      <c r="A426" s="281"/>
      <c r="B426" s="284" t="s">
        <v>349</v>
      </c>
      <c r="C426" s="6" t="s">
        <v>1491</v>
      </c>
      <c r="D426" s="13" t="s">
        <v>1323</v>
      </c>
      <c r="E426" s="11">
        <v>0</v>
      </c>
      <c r="F426" s="11">
        <v>0</v>
      </c>
      <c r="G426" s="41">
        <v>0</v>
      </c>
      <c r="H426" s="41">
        <v>0</v>
      </c>
      <c r="I426" s="41">
        <v>0</v>
      </c>
    </row>
    <row r="427" spans="1:10" ht="45" x14ac:dyDescent="0.25">
      <c r="A427" s="282"/>
      <c r="B427" s="285"/>
      <c r="C427" s="6" t="s">
        <v>1492</v>
      </c>
      <c r="D427" s="13" t="s">
        <v>1323</v>
      </c>
      <c r="E427" s="11">
        <v>23</v>
      </c>
      <c r="F427" s="11">
        <v>23</v>
      </c>
      <c r="G427" s="41">
        <v>23</v>
      </c>
      <c r="H427" s="41">
        <v>23</v>
      </c>
      <c r="I427" s="41">
        <v>23</v>
      </c>
    </row>
    <row r="428" spans="1:10" ht="45" x14ac:dyDescent="0.25">
      <c r="A428" s="282"/>
      <c r="B428" s="285"/>
      <c r="C428" s="6" t="s">
        <v>1493</v>
      </c>
      <c r="D428" s="13" t="s">
        <v>1323</v>
      </c>
      <c r="E428" s="41">
        <v>0</v>
      </c>
      <c r="F428" s="41">
        <v>0</v>
      </c>
      <c r="G428" s="41">
        <v>0</v>
      </c>
      <c r="H428" s="41">
        <v>0</v>
      </c>
      <c r="I428" s="41">
        <v>0</v>
      </c>
    </row>
    <row r="429" spans="1:10" ht="45" x14ac:dyDescent="0.25">
      <c r="A429" s="283"/>
      <c r="B429" s="286"/>
      <c r="C429" s="6" t="s">
        <v>1494</v>
      </c>
      <c r="D429" s="13" t="s">
        <v>1323</v>
      </c>
      <c r="E429" s="41">
        <v>0</v>
      </c>
      <c r="F429" s="41">
        <v>0</v>
      </c>
      <c r="G429" s="41">
        <v>0</v>
      </c>
      <c r="H429" s="41">
        <v>0</v>
      </c>
      <c r="I429" s="41">
        <v>0</v>
      </c>
    </row>
    <row r="430" spans="1:10" ht="30" x14ac:dyDescent="0.25">
      <c r="A430" s="6"/>
      <c r="B430" s="22" t="s">
        <v>350</v>
      </c>
      <c r="C430" s="6" t="s">
        <v>351</v>
      </c>
      <c r="D430" s="13" t="s">
        <v>1323</v>
      </c>
      <c r="E430" s="41">
        <v>0</v>
      </c>
      <c r="F430" s="41">
        <v>0</v>
      </c>
      <c r="G430" s="41">
        <v>0</v>
      </c>
      <c r="H430" s="41">
        <v>0</v>
      </c>
      <c r="I430" s="41">
        <v>0</v>
      </c>
    </row>
    <row r="431" spans="1:10" ht="30" customHeight="1" x14ac:dyDescent="0.25">
      <c r="A431" s="281"/>
      <c r="B431" s="284" t="s">
        <v>233</v>
      </c>
      <c r="C431" s="6" t="s">
        <v>1410</v>
      </c>
      <c r="D431" s="13" t="s">
        <v>1323</v>
      </c>
      <c r="E431" s="11">
        <v>0</v>
      </c>
      <c r="F431" s="11">
        <v>0</v>
      </c>
      <c r="G431" s="41">
        <v>0</v>
      </c>
      <c r="H431" s="41">
        <v>0</v>
      </c>
      <c r="I431" s="41">
        <v>0</v>
      </c>
      <c r="J431" s="3"/>
    </row>
    <row r="432" spans="1:10" ht="45" x14ac:dyDescent="0.25">
      <c r="A432" s="282"/>
      <c r="B432" s="285"/>
      <c r="C432" s="6" t="s">
        <v>1462</v>
      </c>
      <c r="D432" s="13" t="s">
        <v>1323</v>
      </c>
      <c r="E432" s="11">
        <v>23</v>
      </c>
      <c r="F432" s="11">
        <v>23</v>
      </c>
      <c r="G432" s="41">
        <v>23</v>
      </c>
      <c r="H432" s="41">
        <v>23</v>
      </c>
      <c r="I432" s="41">
        <v>23</v>
      </c>
    </row>
    <row r="433" spans="1:10" ht="45" x14ac:dyDescent="0.25">
      <c r="A433" s="282"/>
      <c r="B433" s="285"/>
      <c r="C433" s="6" t="s">
        <v>1411</v>
      </c>
      <c r="D433" s="13" t="s">
        <v>1323</v>
      </c>
      <c r="E433" s="41">
        <v>0</v>
      </c>
      <c r="F433" s="41">
        <v>0</v>
      </c>
      <c r="G433" s="41">
        <v>0</v>
      </c>
      <c r="H433" s="41">
        <v>0</v>
      </c>
      <c r="I433" s="41">
        <v>0</v>
      </c>
    </row>
    <row r="434" spans="1:10" ht="45" x14ac:dyDescent="0.25">
      <c r="A434" s="283"/>
      <c r="B434" s="286"/>
      <c r="C434" s="6" t="s">
        <v>1463</v>
      </c>
      <c r="D434" s="13" t="s">
        <v>1323</v>
      </c>
      <c r="E434" s="41">
        <v>0</v>
      </c>
      <c r="F434" s="41">
        <v>0</v>
      </c>
      <c r="G434" s="41">
        <v>0</v>
      </c>
      <c r="H434" s="41">
        <v>0</v>
      </c>
      <c r="I434" s="41">
        <v>0</v>
      </c>
    </row>
    <row r="435" spans="1:10" ht="30" x14ac:dyDescent="0.25">
      <c r="A435" s="6"/>
      <c r="B435" s="22" t="s">
        <v>254</v>
      </c>
      <c r="C435" s="6" t="s">
        <v>235</v>
      </c>
      <c r="D435" s="13" t="s">
        <v>1323</v>
      </c>
      <c r="E435" s="41">
        <v>0</v>
      </c>
      <c r="F435" s="41">
        <v>0</v>
      </c>
      <c r="G435" s="41">
        <v>0</v>
      </c>
      <c r="H435" s="41">
        <v>0</v>
      </c>
      <c r="I435" s="41">
        <v>0</v>
      </c>
    </row>
    <row r="436" spans="1:10" ht="75" x14ac:dyDescent="0.25">
      <c r="A436" s="44" t="s">
        <v>353</v>
      </c>
      <c r="B436" s="45" t="s">
        <v>354</v>
      </c>
      <c r="C436" s="44"/>
      <c r="D436" s="44"/>
      <c r="E436" s="52"/>
      <c r="F436" s="52"/>
      <c r="G436" s="52"/>
      <c r="H436" s="52"/>
      <c r="I436" s="52"/>
      <c r="J436" s="3" t="s">
        <v>224</v>
      </c>
    </row>
    <row r="437" spans="1:10" x14ac:dyDescent="0.25">
      <c r="A437" s="61"/>
      <c r="B437" s="48" t="s">
        <v>1389</v>
      </c>
      <c r="C437" s="46"/>
      <c r="D437" s="44" t="s">
        <v>9</v>
      </c>
      <c r="E437" s="47">
        <f>((E439+E440+E443)/(E444+E445+E448))*100</f>
        <v>100</v>
      </c>
      <c r="F437" s="47">
        <f>((F439+F440+F443)/(F444+F445+F448))*100</f>
        <v>100</v>
      </c>
      <c r="G437" s="47">
        <f>((G439+G440+G443)/(G444+G445+G448))*100</f>
        <v>95.652173913043484</v>
      </c>
      <c r="H437" s="47">
        <f>((H439+H440+H443)/(H444+H445+H448))*100</f>
        <v>100</v>
      </c>
      <c r="I437" s="47">
        <f>((I439+I440+I443)/(I444+I445+I448))*100</f>
        <v>100</v>
      </c>
    </row>
    <row r="438" spans="1:10" x14ac:dyDescent="0.25">
      <c r="A438" s="61"/>
      <c r="B438" s="48" t="s">
        <v>1391</v>
      </c>
      <c r="C438" s="46"/>
      <c r="D438" s="44" t="s">
        <v>9</v>
      </c>
      <c r="E438" s="47" t="e">
        <f>((E441+E442)/(E446+E447))*100</f>
        <v>#DIV/0!</v>
      </c>
      <c r="F438" s="47" t="e">
        <f>((F441+F442)/(F446+F447))*100</f>
        <v>#DIV/0!</v>
      </c>
      <c r="G438" s="47" t="e">
        <f>((G441+G442)/(G446+G447))*100</f>
        <v>#DIV/0!</v>
      </c>
      <c r="H438" s="47" t="e">
        <f>((H441+H442)/(H446+H447))*100</f>
        <v>#DIV/0!</v>
      </c>
      <c r="I438" s="47" t="e">
        <f>((I441+I442)/(I446+I447))*100</f>
        <v>#DIV/0!</v>
      </c>
    </row>
    <row r="439" spans="1:10" ht="30" customHeight="1" x14ac:dyDescent="0.25">
      <c r="A439" s="281"/>
      <c r="B439" s="284" t="s">
        <v>355</v>
      </c>
      <c r="C439" s="6" t="s">
        <v>1495</v>
      </c>
      <c r="D439" s="13" t="s">
        <v>1323</v>
      </c>
      <c r="E439" s="11">
        <v>0</v>
      </c>
      <c r="F439" s="11">
        <v>0</v>
      </c>
      <c r="G439" s="11">
        <v>0</v>
      </c>
      <c r="H439" s="11">
        <v>0</v>
      </c>
      <c r="I439" s="11">
        <v>0</v>
      </c>
    </row>
    <row r="440" spans="1:10" ht="45" x14ac:dyDescent="0.25">
      <c r="A440" s="282"/>
      <c r="B440" s="285"/>
      <c r="C440" s="6" t="s">
        <v>1496</v>
      </c>
      <c r="D440" s="13" t="s">
        <v>1323</v>
      </c>
      <c r="E440" s="11">
        <v>23</v>
      </c>
      <c r="F440" s="11">
        <v>23</v>
      </c>
      <c r="G440" s="11">
        <v>22</v>
      </c>
      <c r="H440" s="11">
        <v>23</v>
      </c>
      <c r="I440" s="11">
        <v>23</v>
      </c>
    </row>
    <row r="441" spans="1:10" ht="45" x14ac:dyDescent="0.25">
      <c r="A441" s="282"/>
      <c r="B441" s="285"/>
      <c r="C441" s="6" t="s">
        <v>1497</v>
      </c>
      <c r="D441" s="13" t="s">
        <v>1323</v>
      </c>
      <c r="E441" s="11">
        <v>0</v>
      </c>
      <c r="F441" s="11">
        <v>0</v>
      </c>
      <c r="G441" s="11">
        <v>0</v>
      </c>
      <c r="H441" s="11">
        <v>0</v>
      </c>
      <c r="I441" s="11">
        <v>0</v>
      </c>
    </row>
    <row r="442" spans="1:10" ht="45" x14ac:dyDescent="0.25">
      <c r="A442" s="283"/>
      <c r="B442" s="286"/>
      <c r="C442" s="6" t="s">
        <v>1498</v>
      </c>
      <c r="D442" s="13" t="s">
        <v>1323</v>
      </c>
      <c r="E442" s="11">
        <v>0</v>
      </c>
      <c r="F442" s="11">
        <v>0</v>
      </c>
      <c r="G442" s="11">
        <v>0</v>
      </c>
      <c r="H442" s="11">
        <v>0</v>
      </c>
      <c r="I442" s="11">
        <v>0</v>
      </c>
    </row>
    <row r="443" spans="1:10" ht="30" x14ac:dyDescent="0.25">
      <c r="A443" s="6"/>
      <c r="B443" s="22" t="s">
        <v>356</v>
      </c>
      <c r="C443" s="6" t="s">
        <v>357</v>
      </c>
      <c r="D443" s="13" t="s">
        <v>1323</v>
      </c>
      <c r="E443" s="11">
        <v>0</v>
      </c>
      <c r="F443" s="11">
        <v>0</v>
      </c>
      <c r="G443" s="11">
        <v>0</v>
      </c>
      <c r="H443" s="11">
        <v>0</v>
      </c>
      <c r="I443" s="11">
        <v>0</v>
      </c>
    </row>
    <row r="444" spans="1:10" ht="45" x14ac:dyDescent="0.25">
      <c r="A444" s="281"/>
      <c r="B444" s="284" t="s">
        <v>233</v>
      </c>
      <c r="C444" s="6" t="s">
        <v>1410</v>
      </c>
      <c r="D444" s="13" t="s">
        <v>1323</v>
      </c>
      <c r="E444" s="11">
        <v>0</v>
      </c>
      <c r="F444" s="11">
        <v>0</v>
      </c>
      <c r="G444" s="11">
        <v>0</v>
      </c>
      <c r="H444" s="11">
        <v>0</v>
      </c>
      <c r="I444" s="11">
        <v>0</v>
      </c>
      <c r="J444" s="3"/>
    </row>
    <row r="445" spans="1:10" ht="45" x14ac:dyDescent="0.25">
      <c r="A445" s="282"/>
      <c r="B445" s="285"/>
      <c r="C445" s="6" t="s">
        <v>1462</v>
      </c>
      <c r="D445" s="13" t="s">
        <v>1323</v>
      </c>
      <c r="E445" s="11">
        <v>23</v>
      </c>
      <c r="F445" s="11">
        <v>23</v>
      </c>
      <c r="G445" s="11">
        <v>23</v>
      </c>
      <c r="H445" s="11">
        <v>23</v>
      </c>
      <c r="I445" s="11">
        <v>23</v>
      </c>
    </row>
    <row r="446" spans="1:10" ht="45" x14ac:dyDescent="0.25">
      <c r="A446" s="282"/>
      <c r="B446" s="285"/>
      <c r="C446" s="6" t="s">
        <v>1411</v>
      </c>
      <c r="D446" s="13" t="s">
        <v>1323</v>
      </c>
      <c r="E446" s="11">
        <v>0</v>
      </c>
      <c r="F446" s="11">
        <v>0</v>
      </c>
      <c r="G446" s="11">
        <v>0</v>
      </c>
      <c r="H446" s="11">
        <v>0</v>
      </c>
      <c r="I446" s="11">
        <v>0</v>
      </c>
    </row>
    <row r="447" spans="1:10" ht="45" x14ac:dyDescent="0.25">
      <c r="A447" s="283"/>
      <c r="B447" s="286"/>
      <c r="C447" s="6" t="s">
        <v>1463</v>
      </c>
      <c r="D447" s="13" t="s">
        <v>1323</v>
      </c>
      <c r="E447" s="11">
        <v>0</v>
      </c>
      <c r="F447" s="11">
        <v>0</v>
      </c>
      <c r="G447" s="11">
        <v>0</v>
      </c>
      <c r="H447" s="11">
        <v>0</v>
      </c>
      <c r="I447" s="11">
        <v>0</v>
      </c>
    </row>
    <row r="448" spans="1:10" ht="30" x14ac:dyDescent="0.25">
      <c r="A448" s="6"/>
      <c r="B448" s="22" t="s">
        <v>254</v>
      </c>
      <c r="C448" s="6" t="s">
        <v>235</v>
      </c>
      <c r="D448" s="13" t="s">
        <v>1323</v>
      </c>
      <c r="E448" s="11">
        <v>0</v>
      </c>
      <c r="F448" s="11">
        <v>0</v>
      </c>
      <c r="G448" s="11">
        <v>0</v>
      </c>
      <c r="H448" s="11">
        <v>0</v>
      </c>
      <c r="I448" s="11">
        <v>0</v>
      </c>
    </row>
    <row r="449" spans="1:10" ht="75" x14ac:dyDescent="0.25">
      <c r="A449" s="44" t="s">
        <v>358</v>
      </c>
      <c r="B449" s="45" t="s">
        <v>359</v>
      </c>
      <c r="C449" s="44"/>
      <c r="D449" s="44" t="s">
        <v>9</v>
      </c>
      <c r="E449" s="47"/>
      <c r="F449" s="47"/>
      <c r="G449" s="47"/>
      <c r="H449" s="47"/>
      <c r="I449" s="47"/>
      <c r="J449" s="3" t="s">
        <v>164</v>
      </c>
    </row>
    <row r="450" spans="1:10" x14ac:dyDescent="0.25">
      <c r="A450" s="61"/>
      <c r="B450" s="48" t="s">
        <v>1389</v>
      </c>
      <c r="C450" s="46"/>
      <c r="D450" s="44" t="s">
        <v>9</v>
      </c>
      <c r="E450" s="47">
        <f>((E452+E453+E456)/(E457+E458+E461))*100</f>
        <v>4.3478260869565215</v>
      </c>
      <c r="F450" s="47">
        <f>((F452+F453+F456)/(F457+F458+F461))*100</f>
        <v>8.695652173913043</v>
      </c>
      <c r="G450" s="47">
        <f>((G452+G453+G456)/(G457+G458+G461))*100</f>
        <v>0</v>
      </c>
      <c r="H450" s="47">
        <f>((H452+H453+H456)/(H457+H458+H461))*100</f>
        <v>0</v>
      </c>
      <c r="I450" s="47">
        <f>((I452+I453+I456)/(I457+I458+I461))*100</f>
        <v>0</v>
      </c>
    </row>
    <row r="451" spans="1:10" x14ac:dyDescent="0.25">
      <c r="A451" s="61"/>
      <c r="B451" s="48" t="s">
        <v>1391</v>
      </c>
      <c r="C451" s="46"/>
      <c r="D451" s="44" t="s">
        <v>9</v>
      </c>
      <c r="E451" s="47" t="e">
        <f>((E454+E455)/(E459+E460))*100</f>
        <v>#DIV/0!</v>
      </c>
      <c r="F451" s="47" t="e">
        <f>((F454+F455)/(F459+F460))*100</f>
        <v>#DIV/0!</v>
      </c>
      <c r="G451" s="47" t="e">
        <f>((G454+G455)/(G459+G460))*100</f>
        <v>#DIV/0!</v>
      </c>
      <c r="H451" s="47" t="e">
        <f>((H454+H455)/(H459+H460))*100</f>
        <v>#DIV/0!</v>
      </c>
      <c r="I451" s="47" t="e">
        <f>((I454+I455)/(I459+I460))*100</f>
        <v>#DIV/0!</v>
      </c>
    </row>
    <row r="452" spans="1:10" ht="30" customHeight="1" x14ac:dyDescent="0.25">
      <c r="A452" s="281"/>
      <c r="B452" s="284" t="s">
        <v>360</v>
      </c>
      <c r="C452" s="6" t="s">
        <v>1499</v>
      </c>
      <c r="D452" s="13" t="s">
        <v>1323</v>
      </c>
      <c r="E452" s="11">
        <v>0</v>
      </c>
      <c r="F452" s="11">
        <v>0</v>
      </c>
      <c r="G452" s="11">
        <v>0</v>
      </c>
      <c r="H452" s="11">
        <v>0</v>
      </c>
      <c r="I452" s="11">
        <v>0</v>
      </c>
    </row>
    <row r="453" spans="1:10" ht="45" x14ac:dyDescent="0.25">
      <c r="A453" s="282"/>
      <c r="B453" s="285"/>
      <c r="C453" s="6" t="s">
        <v>1500</v>
      </c>
      <c r="D453" s="13" t="s">
        <v>1323</v>
      </c>
      <c r="E453" s="11">
        <v>1</v>
      </c>
      <c r="F453" s="11">
        <v>2</v>
      </c>
      <c r="G453" s="11">
        <v>0</v>
      </c>
      <c r="H453" s="11">
        <v>0</v>
      </c>
      <c r="I453" s="11">
        <v>0</v>
      </c>
    </row>
    <row r="454" spans="1:10" ht="45" x14ac:dyDescent="0.25">
      <c r="A454" s="282"/>
      <c r="B454" s="285"/>
      <c r="C454" s="6" t="s">
        <v>1501</v>
      </c>
      <c r="D454" s="13" t="s">
        <v>1323</v>
      </c>
      <c r="E454" s="11">
        <v>0</v>
      </c>
      <c r="F454" s="11">
        <v>0</v>
      </c>
      <c r="G454" s="11">
        <v>0</v>
      </c>
      <c r="H454" s="11">
        <v>0</v>
      </c>
      <c r="I454" s="11">
        <v>0</v>
      </c>
    </row>
    <row r="455" spans="1:10" ht="45" x14ac:dyDescent="0.25">
      <c r="A455" s="283"/>
      <c r="B455" s="286"/>
      <c r="C455" s="6" t="s">
        <v>1502</v>
      </c>
      <c r="D455" s="13" t="s">
        <v>1323</v>
      </c>
      <c r="E455" s="11">
        <v>0</v>
      </c>
      <c r="F455" s="11">
        <v>0</v>
      </c>
      <c r="G455" s="11">
        <v>0</v>
      </c>
      <c r="H455" s="11">
        <v>0</v>
      </c>
      <c r="I455" s="11">
        <v>0</v>
      </c>
    </row>
    <row r="456" spans="1:10" ht="30" x14ac:dyDescent="0.25">
      <c r="A456" s="6"/>
      <c r="B456" s="22" t="s">
        <v>361</v>
      </c>
      <c r="C456" s="6" t="s">
        <v>362</v>
      </c>
      <c r="D456" s="13" t="s">
        <v>1323</v>
      </c>
      <c r="E456" s="11">
        <v>0</v>
      </c>
      <c r="F456" s="11">
        <v>0</v>
      </c>
      <c r="G456" s="11">
        <v>0</v>
      </c>
      <c r="H456" s="11">
        <v>0</v>
      </c>
      <c r="I456" s="11">
        <v>0</v>
      </c>
    </row>
    <row r="457" spans="1:10" ht="45" x14ac:dyDescent="0.25">
      <c r="A457" s="281"/>
      <c r="B457" s="284" t="s">
        <v>233</v>
      </c>
      <c r="C457" s="6" t="s">
        <v>1410</v>
      </c>
      <c r="D457" s="13" t="s">
        <v>1323</v>
      </c>
      <c r="E457" s="11">
        <v>0</v>
      </c>
      <c r="F457" s="11">
        <v>0</v>
      </c>
      <c r="G457" s="11">
        <v>0</v>
      </c>
      <c r="H457" s="11">
        <v>0</v>
      </c>
      <c r="I457" s="11">
        <v>0</v>
      </c>
      <c r="J457" s="3"/>
    </row>
    <row r="458" spans="1:10" ht="45" x14ac:dyDescent="0.25">
      <c r="A458" s="282"/>
      <c r="B458" s="285"/>
      <c r="C458" s="6" t="s">
        <v>1462</v>
      </c>
      <c r="D458" s="13" t="s">
        <v>1323</v>
      </c>
      <c r="E458" s="11">
        <v>23</v>
      </c>
      <c r="F458" s="11">
        <v>23</v>
      </c>
      <c r="G458" s="11">
        <v>23</v>
      </c>
      <c r="H458" s="11">
        <v>23</v>
      </c>
      <c r="I458" s="11">
        <v>23</v>
      </c>
    </row>
    <row r="459" spans="1:10" ht="45" x14ac:dyDescent="0.25">
      <c r="A459" s="282"/>
      <c r="B459" s="285"/>
      <c r="C459" s="6" t="s">
        <v>1411</v>
      </c>
      <c r="D459" s="13" t="s">
        <v>1323</v>
      </c>
      <c r="E459" s="11">
        <v>0</v>
      </c>
      <c r="F459" s="11">
        <v>0</v>
      </c>
      <c r="G459" s="11">
        <v>0</v>
      </c>
      <c r="H459" s="11">
        <v>0</v>
      </c>
      <c r="I459" s="11">
        <v>0</v>
      </c>
    </row>
    <row r="460" spans="1:10" ht="45" x14ac:dyDescent="0.25">
      <c r="A460" s="283"/>
      <c r="B460" s="286"/>
      <c r="C460" s="6" t="s">
        <v>1463</v>
      </c>
      <c r="D460" s="13" t="s">
        <v>1323</v>
      </c>
      <c r="E460" s="11">
        <v>0</v>
      </c>
      <c r="F460" s="11">
        <v>0</v>
      </c>
      <c r="G460" s="11">
        <v>0</v>
      </c>
      <c r="H460" s="11">
        <v>0</v>
      </c>
      <c r="I460" s="11">
        <v>0</v>
      </c>
    </row>
    <row r="461" spans="1:10" ht="30" x14ac:dyDescent="0.25">
      <c r="A461" s="6"/>
      <c r="B461" s="22" t="s">
        <v>254</v>
      </c>
      <c r="C461" s="6" t="s">
        <v>235</v>
      </c>
      <c r="D461" s="13" t="s">
        <v>1323</v>
      </c>
      <c r="E461" s="11">
        <v>0</v>
      </c>
      <c r="F461" s="11">
        <v>0</v>
      </c>
      <c r="G461" s="11">
        <v>0</v>
      </c>
      <c r="H461" s="11">
        <v>0</v>
      </c>
      <c r="I461" s="11">
        <v>0</v>
      </c>
    </row>
    <row r="462" spans="1:10" ht="75" x14ac:dyDescent="0.25">
      <c r="A462" s="44" t="s">
        <v>363</v>
      </c>
      <c r="B462" s="45" t="s">
        <v>364</v>
      </c>
      <c r="C462" s="44"/>
      <c r="D462" s="44"/>
      <c r="E462" s="52"/>
      <c r="F462" s="52"/>
      <c r="G462" s="52"/>
      <c r="H462" s="52"/>
      <c r="I462" s="52"/>
      <c r="J462" s="3" t="s">
        <v>164</v>
      </c>
    </row>
    <row r="463" spans="1:10" x14ac:dyDescent="0.25">
      <c r="A463" s="61"/>
      <c r="B463" s="48" t="s">
        <v>1389</v>
      </c>
      <c r="C463" s="46"/>
      <c r="D463" s="44" t="s">
        <v>9</v>
      </c>
      <c r="E463" s="47">
        <f>((E465+E466+E469)/(E470+E471+E474))*100</f>
        <v>30.434782608695656</v>
      </c>
      <c r="F463" s="47">
        <f>((F465+F466+F469)/(F470+F471+F474))*100</f>
        <v>34.782608695652172</v>
      </c>
      <c r="G463" s="47">
        <f>((G465+G466+G469)/(G470+G471+G474))*100</f>
        <v>21.739130434782609</v>
      </c>
      <c r="H463" s="47">
        <f>((H465+H466+H469)/(H470+H471+H474))*100</f>
        <v>0</v>
      </c>
      <c r="I463" s="47">
        <f>((I465+I466+I469)/(I470+I471+I474))*100</f>
        <v>0</v>
      </c>
    </row>
    <row r="464" spans="1:10" x14ac:dyDescent="0.25">
      <c r="A464" s="61"/>
      <c r="B464" s="48" t="s">
        <v>1391</v>
      </c>
      <c r="C464" s="46"/>
      <c r="D464" s="44" t="s">
        <v>9</v>
      </c>
      <c r="E464" s="47" t="e">
        <f>((E467+E468)/(E472+E473))*100</f>
        <v>#DIV/0!</v>
      </c>
      <c r="F464" s="47" t="e">
        <f>((F467+F468)/(F472+F473))*100</f>
        <v>#DIV/0!</v>
      </c>
      <c r="G464" s="47" t="e">
        <f>((G467+G468)/(G472+G473))*100</f>
        <v>#DIV/0!</v>
      </c>
      <c r="H464" s="47" t="e">
        <f>((H467+H468)/(H472+H473))*100</f>
        <v>#DIV/0!</v>
      </c>
      <c r="I464" s="47" t="e">
        <f>((I467+I468)/(I472+I473))*100</f>
        <v>#DIV/0!</v>
      </c>
    </row>
    <row r="465" spans="1:9" ht="45" x14ac:dyDescent="0.25">
      <c r="A465" s="281"/>
      <c r="B465" s="284" t="s">
        <v>365</v>
      </c>
      <c r="C465" s="6" t="s">
        <v>1503</v>
      </c>
      <c r="D465" s="13" t="s">
        <v>1323</v>
      </c>
      <c r="E465" s="11">
        <v>0</v>
      </c>
      <c r="F465" s="11">
        <v>0</v>
      </c>
      <c r="G465" s="11">
        <v>0</v>
      </c>
      <c r="H465" s="11">
        <v>0</v>
      </c>
      <c r="I465" s="11">
        <v>0</v>
      </c>
    </row>
    <row r="466" spans="1:9" ht="45" x14ac:dyDescent="0.25">
      <c r="A466" s="282"/>
      <c r="B466" s="285"/>
      <c r="C466" s="6" t="s">
        <v>1504</v>
      </c>
      <c r="D466" s="13" t="s">
        <v>1323</v>
      </c>
      <c r="E466" s="11">
        <v>7</v>
      </c>
      <c r="F466" s="11">
        <v>8</v>
      </c>
      <c r="G466" s="11">
        <v>5</v>
      </c>
      <c r="H466" s="11">
        <v>0</v>
      </c>
      <c r="I466" s="11">
        <v>0</v>
      </c>
    </row>
    <row r="467" spans="1:9" ht="45" x14ac:dyDescent="0.25">
      <c r="A467" s="282"/>
      <c r="B467" s="285"/>
      <c r="C467" s="6" t="s">
        <v>1505</v>
      </c>
      <c r="D467" s="13" t="s">
        <v>1323</v>
      </c>
      <c r="E467" s="11">
        <v>0</v>
      </c>
      <c r="F467" s="11">
        <v>0</v>
      </c>
      <c r="G467" s="11">
        <v>0</v>
      </c>
      <c r="H467" s="11">
        <v>0</v>
      </c>
      <c r="I467" s="11">
        <v>0</v>
      </c>
    </row>
    <row r="468" spans="1:9" ht="45" x14ac:dyDescent="0.25">
      <c r="A468" s="283"/>
      <c r="B468" s="286"/>
      <c r="C468" s="6" t="s">
        <v>1506</v>
      </c>
      <c r="D468" s="13" t="s">
        <v>1323</v>
      </c>
      <c r="E468" s="11">
        <v>0</v>
      </c>
      <c r="F468" s="11">
        <v>0</v>
      </c>
      <c r="G468" s="11">
        <v>0</v>
      </c>
      <c r="H468" s="11">
        <v>0</v>
      </c>
      <c r="I468" s="11">
        <v>0</v>
      </c>
    </row>
    <row r="469" spans="1:9" ht="30" x14ac:dyDescent="0.25">
      <c r="A469" s="6"/>
      <c r="B469" s="22" t="s">
        <v>366</v>
      </c>
      <c r="C469" s="6" t="s">
        <v>367</v>
      </c>
      <c r="D469" s="13" t="s">
        <v>1323</v>
      </c>
      <c r="E469" s="11">
        <v>0</v>
      </c>
      <c r="F469" s="11">
        <v>0</v>
      </c>
      <c r="G469" s="11">
        <v>0</v>
      </c>
      <c r="H469" s="11">
        <v>0</v>
      </c>
      <c r="I469" s="11">
        <v>0</v>
      </c>
    </row>
    <row r="470" spans="1:9" ht="30" customHeight="1" x14ac:dyDescent="0.25">
      <c r="A470" s="281"/>
      <c r="B470" s="284" t="s">
        <v>233</v>
      </c>
      <c r="C470" s="6" t="s">
        <v>1410</v>
      </c>
      <c r="D470" s="13" t="s">
        <v>1323</v>
      </c>
      <c r="E470" s="11">
        <v>0</v>
      </c>
      <c r="F470" s="11">
        <v>0</v>
      </c>
      <c r="G470" s="11">
        <v>0</v>
      </c>
      <c r="H470" s="11">
        <v>0</v>
      </c>
      <c r="I470" s="11">
        <v>0</v>
      </c>
    </row>
    <row r="471" spans="1:9" ht="45" x14ac:dyDescent="0.25">
      <c r="A471" s="282"/>
      <c r="B471" s="285"/>
      <c r="C471" s="6" t="s">
        <v>1462</v>
      </c>
      <c r="D471" s="13" t="s">
        <v>1323</v>
      </c>
      <c r="E471" s="11">
        <v>23</v>
      </c>
      <c r="F471" s="11">
        <v>23</v>
      </c>
      <c r="G471" s="11">
        <v>23</v>
      </c>
      <c r="H471" s="11">
        <v>23</v>
      </c>
      <c r="I471" s="11">
        <v>23</v>
      </c>
    </row>
    <row r="472" spans="1:9" ht="45" x14ac:dyDescent="0.25">
      <c r="A472" s="282"/>
      <c r="B472" s="285"/>
      <c r="C472" s="6" t="s">
        <v>1411</v>
      </c>
      <c r="D472" s="13" t="s">
        <v>1323</v>
      </c>
      <c r="E472" s="11">
        <v>0</v>
      </c>
      <c r="F472" s="11">
        <v>0</v>
      </c>
      <c r="G472" s="11">
        <v>0</v>
      </c>
      <c r="H472" s="11">
        <v>0</v>
      </c>
      <c r="I472" s="11">
        <v>0</v>
      </c>
    </row>
    <row r="473" spans="1:9" ht="45" x14ac:dyDescent="0.25">
      <c r="A473" s="283"/>
      <c r="B473" s="286"/>
      <c r="C473" s="6" t="s">
        <v>1463</v>
      </c>
      <c r="D473" s="13" t="s">
        <v>1323</v>
      </c>
      <c r="E473" s="11">
        <v>0</v>
      </c>
      <c r="F473" s="11">
        <v>0</v>
      </c>
      <c r="G473" s="11">
        <v>0</v>
      </c>
      <c r="H473" s="11">
        <v>0</v>
      </c>
      <c r="I473" s="11">
        <v>0</v>
      </c>
    </row>
    <row r="474" spans="1:9" ht="30" x14ac:dyDescent="0.25">
      <c r="A474" s="6"/>
      <c r="B474" s="22" t="s">
        <v>254</v>
      </c>
      <c r="C474" s="6" t="s">
        <v>235</v>
      </c>
      <c r="D474" s="13" t="s">
        <v>1323</v>
      </c>
      <c r="E474" s="11">
        <v>0</v>
      </c>
      <c r="F474" s="11">
        <v>0</v>
      </c>
      <c r="G474" s="11">
        <v>0</v>
      </c>
      <c r="H474" s="11">
        <v>0</v>
      </c>
      <c r="I474" s="11">
        <v>0</v>
      </c>
    </row>
  </sheetData>
  <mergeCells count="182">
    <mergeCell ref="A7:G7"/>
    <mergeCell ref="A8:G8"/>
    <mergeCell ref="A4:G4"/>
    <mergeCell ref="A3:G3"/>
    <mergeCell ref="A20:A22"/>
    <mergeCell ref="C20:C22"/>
    <mergeCell ref="D85:D86"/>
    <mergeCell ref="D77:D78"/>
    <mergeCell ref="A147:A150"/>
    <mergeCell ref="A143:A146"/>
    <mergeCell ref="A55:A57"/>
    <mergeCell ref="A58:A60"/>
    <mergeCell ref="A61:A63"/>
    <mergeCell ref="C17:C19"/>
    <mergeCell ref="D17:D19"/>
    <mergeCell ref="A43:A45"/>
    <mergeCell ref="A46:A48"/>
    <mergeCell ref="A49:A51"/>
    <mergeCell ref="D20:D22"/>
    <mergeCell ref="A23:A25"/>
    <mergeCell ref="A29:A31"/>
    <mergeCell ref="C29:C31"/>
    <mergeCell ref="D29:D31"/>
    <mergeCell ref="A32:A34"/>
    <mergeCell ref="A171:A174"/>
    <mergeCell ref="B175:B178"/>
    <mergeCell ref="A175:A178"/>
    <mergeCell ref="B151:B154"/>
    <mergeCell ref="B159:B162"/>
    <mergeCell ref="B171:B174"/>
    <mergeCell ref="A159:A162"/>
    <mergeCell ref="A151:A154"/>
    <mergeCell ref="B143:B146"/>
    <mergeCell ref="B147:B150"/>
    <mergeCell ref="A400:A403"/>
    <mergeCell ref="B400:B403"/>
    <mergeCell ref="B181:B182"/>
    <mergeCell ref="A181:A182"/>
    <mergeCell ref="B187:B190"/>
    <mergeCell ref="A187:A190"/>
    <mergeCell ref="B192:B195"/>
    <mergeCell ref="A192:A195"/>
    <mergeCell ref="A297:A300"/>
    <mergeCell ref="B297:B300"/>
    <mergeCell ref="B302:B303"/>
    <mergeCell ref="A302:A303"/>
    <mergeCell ref="B308:B311"/>
    <mergeCell ref="A308:A311"/>
    <mergeCell ref="B312:B315"/>
    <mergeCell ref="A312:A315"/>
    <mergeCell ref="A324:A327"/>
    <mergeCell ref="B324:B327"/>
    <mergeCell ref="B387:B390"/>
    <mergeCell ref="A387:A390"/>
    <mergeCell ref="A392:A395"/>
    <mergeCell ref="B392:B395"/>
    <mergeCell ref="A332:A335"/>
    <mergeCell ref="B332:B335"/>
    <mergeCell ref="A470:A473"/>
    <mergeCell ref="B470:B473"/>
    <mergeCell ref="A431:A434"/>
    <mergeCell ref="B431:B434"/>
    <mergeCell ref="A439:A442"/>
    <mergeCell ref="B439:B442"/>
    <mergeCell ref="A444:A447"/>
    <mergeCell ref="B444:B447"/>
    <mergeCell ref="A452:A455"/>
    <mergeCell ref="B452:B455"/>
    <mergeCell ref="A457:A460"/>
    <mergeCell ref="B457:B460"/>
    <mergeCell ref="A465:A468"/>
    <mergeCell ref="B465:B468"/>
    <mergeCell ref="A413:A416"/>
    <mergeCell ref="B413:B416"/>
    <mergeCell ref="A418:A421"/>
    <mergeCell ref="B418:B421"/>
    <mergeCell ref="A426:A429"/>
    <mergeCell ref="B426:B429"/>
    <mergeCell ref="A405:A408"/>
    <mergeCell ref="B405:B408"/>
    <mergeCell ref="B79:B80"/>
    <mergeCell ref="A79:A80"/>
    <mergeCell ref="A93:A94"/>
    <mergeCell ref="B93:B94"/>
    <mergeCell ref="A95:A96"/>
    <mergeCell ref="B95:B96"/>
    <mergeCell ref="A116:A117"/>
    <mergeCell ref="B116:B117"/>
    <mergeCell ref="A118:A119"/>
    <mergeCell ref="B118:B119"/>
    <mergeCell ref="A337:A340"/>
    <mergeCell ref="B337:B340"/>
    <mergeCell ref="A319:A322"/>
    <mergeCell ref="B319:B322"/>
    <mergeCell ref="A127:A129"/>
    <mergeCell ref="A205:A207"/>
    <mergeCell ref="C26:C28"/>
    <mergeCell ref="D26:D28"/>
    <mergeCell ref="D95:D96"/>
    <mergeCell ref="D100:D101"/>
    <mergeCell ref="D102:D103"/>
    <mergeCell ref="D114:D115"/>
    <mergeCell ref="D116:D117"/>
    <mergeCell ref="D118:D119"/>
    <mergeCell ref="A124:A126"/>
    <mergeCell ref="A76:A78"/>
    <mergeCell ref="D79:D80"/>
    <mergeCell ref="A84:A86"/>
    <mergeCell ref="D87:D88"/>
    <mergeCell ref="D93:D94"/>
    <mergeCell ref="A87:A88"/>
    <mergeCell ref="B87:B88"/>
    <mergeCell ref="A100:A101"/>
    <mergeCell ref="B100:B101"/>
    <mergeCell ref="A102:A103"/>
    <mergeCell ref="B102:B103"/>
    <mergeCell ref="D143:D144"/>
    <mergeCell ref="D145:D146"/>
    <mergeCell ref="D147:D148"/>
    <mergeCell ref="D149:D150"/>
    <mergeCell ref="D151:D152"/>
    <mergeCell ref="D153:D154"/>
    <mergeCell ref="D159:D160"/>
    <mergeCell ref="D156:D158"/>
    <mergeCell ref="D161:D162"/>
    <mergeCell ref="A230:A232"/>
    <mergeCell ref="A233:A235"/>
    <mergeCell ref="D265:D266"/>
    <mergeCell ref="C199:C201"/>
    <mergeCell ref="D199:D201"/>
    <mergeCell ref="C202:C204"/>
    <mergeCell ref="D202:D204"/>
    <mergeCell ref="A224:A226"/>
    <mergeCell ref="A227:A229"/>
    <mergeCell ref="A208:A210"/>
    <mergeCell ref="A211:A213"/>
    <mergeCell ref="A214:A216"/>
    <mergeCell ref="C287:C289"/>
    <mergeCell ref="D287:D289"/>
    <mergeCell ref="A290:A292"/>
    <mergeCell ref="C290:C292"/>
    <mergeCell ref="D290:D292"/>
    <mergeCell ref="D297:D298"/>
    <mergeCell ref="D299:D300"/>
    <mergeCell ref="D302:D303"/>
    <mergeCell ref="A268:A270"/>
    <mergeCell ref="C268:C270"/>
    <mergeCell ref="D268:D270"/>
    <mergeCell ref="A272:A274"/>
    <mergeCell ref="C272:C274"/>
    <mergeCell ref="D272:D274"/>
    <mergeCell ref="A278:A280"/>
    <mergeCell ref="C278:C280"/>
    <mergeCell ref="D278:D280"/>
    <mergeCell ref="A281:A283"/>
    <mergeCell ref="C281:C283"/>
    <mergeCell ref="D281:D283"/>
    <mergeCell ref="A287:A289"/>
    <mergeCell ref="D24:D25"/>
    <mergeCell ref="D334:D335"/>
    <mergeCell ref="D337:D338"/>
    <mergeCell ref="D339:D340"/>
    <mergeCell ref="D308:D309"/>
    <mergeCell ref="D310:D311"/>
    <mergeCell ref="D312:D313"/>
    <mergeCell ref="D314:D315"/>
    <mergeCell ref="D319:D320"/>
    <mergeCell ref="D321:D322"/>
    <mergeCell ref="D324:D325"/>
    <mergeCell ref="D326:D327"/>
    <mergeCell ref="D332:D333"/>
    <mergeCell ref="D173:D174"/>
    <mergeCell ref="D175:D176"/>
    <mergeCell ref="D177:D178"/>
    <mergeCell ref="D179:D180"/>
    <mergeCell ref="D181:D182"/>
    <mergeCell ref="D187:D188"/>
    <mergeCell ref="D189:D190"/>
    <mergeCell ref="D192:D193"/>
    <mergeCell ref="D194:D195"/>
    <mergeCell ref="D130:D131"/>
    <mergeCell ref="D171:D172"/>
  </mergeCells>
  <dataValidations count="3">
    <dataValidation type="whole" allowBlank="1" showInputMessage="1" showErrorMessage="1" errorTitle="Ошибка ввода" error="Попытка ввести данные отличные от числовых или целочисленных" sqref="E68 E51 E78 F67:F68 E192:I195 E116:I124 E171:I178 E25:I25 E205:I205 F50:I51 E149:I150 E145:I146 F24:I24 G12:I12 E11:I11 E181:I183 E210:I217 E219:I224 E49:I49 E23:I23 G68:I68 E227:I227 E319:I322 E161:I162 E153:I154 E230:I262 E61:I63 E45:I45 E84:I86 F77:I78 E33:I33 E55:I58 E308:I315 E126:I126 E20:I20 E128:I131 E334:I334 E70:I70 E76:I76 E207:I208 E332:I332 E297:I304">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72:I375 E380:I382">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102:I103 E80:I80 E87:I88 E95:I96">
      <formula1>0</formula1>
      <formula2>999999999999</formula2>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131" max="7" man="1"/>
  </rowBreaks>
  <colBreaks count="1" manualBreakCount="1">
    <brk id="9" max="3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90"/>
  <sheetViews>
    <sheetView workbookViewId="0"/>
  </sheetViews>
  <sheetFormatPr defaultRowHeight="15" x14ac:dyDescent="0.25"/>
  <cols>
    <col min="2" max="2" width="75.140625" customWidth="1"/>
    <col min="3" max="3" width="20.140625" customWidth="1"/>
    <col min="4" max="4" width="16.140625" customWidth="1"/>
    <col min="5" max="7" width="12.140625" customWidth="1"/>
    <col min="8" max="8" width="41.85546875" customWidth="1"/>
  </cols>
  <sheetData>
    <row r="3" spans="1:8" ht="18.75" x14ac:dyDescent="0.3">
      <c r="A3" s="258" t="s">
        <v>0</v>
      </c>
      <c r="B3" s="258"/>
      <c r="C3" s="258"/>
      <c r="D3" s="258"/>
      <c r="E3" s="258"/>
      <c r="F3" s="258"/>
      <c r="G3" s="258"/>
      <c r="H3" s="14"/>
    </row>
    <row r="4" spans="1:8" ht="18.75" x14ac:dyDescent="0.3">
      <c r="A4" s="258" t="s">
        <v>1</v>
      </c>
      <c r="B4" s="258"/>
      <c r="C4" s="258"/>
      <c r="D4" s="258"/>
      <c r="E4" s="258"/>
      <c r="F4" s="258"/>
      <c r="G4" s="258"/>
      <c r="H4" s="16"/>
    </row>
    <row r="5" spans="1:8" x14ac:dyDescent="0.25">
      <c r="A5" s="1"/>
      <c r="B5" s="1"/>
      <c r="C5" s="1"/>
      <c r="D5" s="1"/>
      <c r="E5" s="1"/>
      <c r="F5" s="1"/>
      <c r="G5" s="1"/>
      <c r="H5" s="1"/>
    </row>
    <row r="6" spans="1:8" ht="45" x14ac:dyDescent="0.25">
      <c r="A6" s="4" t="s">
        <v>6</v>
      </c>
      <c r="B6" s="4" t="s">
        <v>431</v>
      </c>
      <c r="C6" s="5" t="s">
        <v>10</v>
      </c>
      <c r="D6" s="5" t="s">
        <v>11</v>
      </c>
      <c r="E6" s="5" t="s">
        <v>1622</v>
      </c>
      <c r="F6" s="5" t="s">
        <v>1623</v>
      </c>
      <c r="G6" s="5" t="s">
        <v>1640</v>
      </c>
      <c r="H6" s="2" t="s">
        <v>16</v>
      </c>
    </row>
    <row r="7" spans="1:8" x14ac:dyDescent="0.25">
      <c r="A7" s="257" t="s">
        <v>368</v>
      </c>
      <c r="B7" s="257"/>
      <c r="C7" s="257"/>
      <c r="D7" s="257"/>
      <c r="E7" s="257"/>
      <c r="F7" s="257"/>
      <c r="G7" s="257"/>
    </row>
    <row r="8" spans="1:8" x14ac:dyDescent="0.25">
      <c r="A8" s="257" t="s">
        <v>369</v>
      </c>
      <c r="B8" s="257"/>
      <c r="C8" s="257"/>
      <c r="D8" s="257"/>
      <c r="E8" s="257"/>
      <c r="F8" s="257"/>
      <c r="G8" s="257"/>
    </row>
    <row r="9" spans="1:8" ht="45" x14ac:dyDescent="0.25">
      <c r="A9" s="49" t="s">
        <v>370</v>
      </c>
      <c r="B9" s="50" t="s">
        <v>371</v>
      </c>
      <c r="C9" s="45"/>
      <c r="D9" s="46"/>
      <c r="E9" s="46"/>
      <c r="F9" s="46"/>
      <c r="G9" s="46"/>
    </row>
    <row r="10" spans="1:8" ht="75" x14ac:dyDescent="0.25">
      <c r="A10" s="44" t="s">
        <v>372</v>
      </c>
      <c r="B10" s="45" t="s">
        <v>373</v>
      </c>
      <c r="C10" s="45"/>
      <c r="D10" s="44" t="s">
        <v>9</v>
      </c>
      <c r="E10" s="47">
        <v>7.15</v>
      </c>
      <c r="F10" s="47">
        <v>6.99</v>
      </c>
      <c r="G10" s="47"/>
      <c r="H10" s="3" t="s">
        <v>28</v>
      </c>
    </row>
    <row r="11" spans="1:8" ht="45" x14ac:dyDescent="0.25">
      <c r="A11" s="279"/>
      <c r="B11" s="279" t="s">
        <v>374</v>
      </c>
      <c r="C11" s="6" t="s">
        <v>375</v>
      </c>
      <c r="D11" s="6" t="s">
        <v>1131</v>
      </c>
      <c r="E11" s="6"/>
      <c r="F11" s="6"/>
      <c r="G11" s="6"/>
    </row>
    <row r="12" spans="1:8" ht="30" x14ac:dyDescent="0.25">
      <c r="A12" s="280"/>
      <c r="B12" s="280"/>
      <c r="C12" s="6" t="s">
        <v>376</v>
      </c>
      <c r="D12" s="6" t="s">
        <v>1131</v>
      </c>
      <c r="E12" s="6"/>
      <c r="F12" s="6"/>
      <c r="G12" s="6"/>
    </row>
    <row r="13" spans="1:8" ht="30" x14ac:dyDescent="0.25">
      <c r="A13" s="8"/>
      <c r="B13" s="17" t="s">
        <v>377</v>
      </c>
      <c r="C13" s="6" t="s">
        <v>157</v>
      </c>
      <c r="D13" s="6" t="s">
        <v>1131</v>
      </c>
      <c r="E13" s="6"/>
      <c r="F13" s="6"/>
      <c r="G13" s="6"/>
    </row>
    <row r="14" spans="1:8" ht="75" x14ac:dyDescent="0.25">
      <c r="A14" s="44" t="s">
        <v>379</v>
      </c>
      <c r="B14" s="45" t="s">
        <v>378</v>
      </c>
      <c r="C14" s="46"/>
      <c r="D14" s="44" t="s">
        <v>9</v>
      </c>
      <c r="E14" s="47">
        <v>14.9</v>
      </c>
      <c r="F14" s="47">
        <v>22.46</v>
      </c>
      <c r="G14" s="47"/>
      <c r="H14" s="3" t="s">
        <v>28</v>
      </c>
    </row>
    <row r="15" spans="1:8" ht="60" x14ac:dyDescent="0.25">
      <c r="A15" s="8"/>
      <c r="B15" s="17" t="s">
        <v>380</v>
      </c>
      <c r="C15" s="6" t="s">
        <v>381</v>
      </c>
      <c r="D15" s="6" t="s">
        <v>1131</v>
      </c>
      <c r="E15" s="6"/>
      <c r="F15" s="6"/>
      <c r="G15" s="6"/>
    </row>
    <row r="16" spans="1:8" ht="30" x14ac:dyDescent="0.25">
      <c r="A16" s="8"/>
      <c r="B16" s="17" t="s">
        <v>382</v>
      </c>
      <c r="C16" s="6" t="s">
        <v>157</v>
      </c>
      <c r="D16" s="6" t="s">
        <v>1131</v>
      </c>
      <c r="E16" s="6"/>
      <c r="F16" s="6"/>
      <c r="G16" s="6"/>
    </row>
    <row r="17" spans="1:8" ht="45" x14ac:dyDescent="0.25">
      <c r="A17" s="115" t="s">
        <v>1646</v>
      </c>
      <c r="B17" s="107" t="s">
        <v>1649</v>
      </c>
      <c r="C17" s="131"/>
      <c r="D17" s="115" t="s">
        <v>1323</v>
      </c>
      <c r="E17" s="124" t="e">
        <f>E18/E19</f>
        <v>#DIV/0!</v>
      </c>
      <c r="F17" s="124" t="e">
        <f>F18/F19</f>
        <v>#DIV/0!</v>
      </c>
      <c r="G17" s="124" t="e">
        <f>G18/G19</f>
        <v>#DIV/0!</v>
      </c>
    </row>
    <row r="18" spans="1:8" ht="45" x14ac:dyDescent="0.25">
      <c r="A18" s="8"/>
      <c r="B18" s="17" t="s">
        <v>1647</v>
      </c>
      <c r="C18" s="6"/>
      <c r="D18" s="6" t="s">
        <v>1323</v>
      </c>
      <c r="E18" s="6"/>
      <c r="F18" s="6"/>
      <c r="G18" s="6"/>
    </row>
    <row r="19" spans="1:8" x14ac:dyDescent="0.25">
      <c r="A19" s="8"/>
      <c r="B19" s="17" t="s">
        <v>1648</v>
      </c>
      <c r="C19" s="6"/>
      <c r="D19" s="6" t="s">
        <v>1323</v>
      </c>
      <c r="E19" s="6"/>
      <c r="F19" s="6"/>
      <c r="G19" s="6"/>
    </row>
    <row r="20" spans="1:8" ht="45" x14ac:dyDescent="0.25">
      <c r="A20" s="49" t="s">
        <v>383</v>
      </c>
      <c r="B20" s="50" t="s">
        <v>384</v>
      </c>
      <c r="C20" s="46"/>
      <c r="D20" s="44"/>
      <c r="E20" s="51"/>
      <c r="F20" s="51"/>
      <c r="G20" s="51"/>
    </row>
    <row r="21" spans="1:8" ht="90" x14ac:dyDescent="0.25">
      <c r="A21" s="44" t="s">
        <v>386</v>
      </c>
      <c r="B21" s="45" t="s">
        <v>385</v>
      </c>
      <c r="C21" s="46"/>
      <c r="D21" s="44" t="s">
        <v>9</v>
      </c>
      <c r="E21" s="47">
        <v>0.34</v>
      </c>
      <c r="F21" s="47">
        <f>F23/F22*100</f>
        <v>0</v>
      </c>
      <c r="G21" s="47" t="e">
        <f>G23/G22*100</f>
        <v>#DIV/0!</v>
      </c>
      <c r="H21" s="3" t="s">
        <v>158</v>
      </c>
    </row>
    <row r="22" spans="1:8" ht="60" x14ac:dyDescent="0.25">
      <c r="A22" s="17"/>
      <c r="B22" s="17" t="s">
        <v>387</v>
      </c>
      <c r="C22" s="6" t="s">
        <v>388</v>
      </c>
      <c r="D22" s="6" t="s">
        <v>1131</v>
      </c>
      <c r="E22" s="11"/>
      <c r="F22" s="11">
        <v>4466</v>
      </c>
      <c r="G22" s="11"/>
    </row>
    <row r="23" spans="1:8" ht="60" x14ac:dyDescent="0.25">
      <c r="A23" s="8"/>
      <c r="B23" s="17" t="s">
        <v>389</v>
      </c>
      <c r="C23" s="6" t="s">
        <v>390</v>
      </c>
      <c r="D23" s="6" t="s">
        <v>1131</v>
      </c>
      <c r="E23" s="11"/>
      <c r="F23" s="11">
        <v>0</v>
      </c>
      <c r="G23" s="11"/>
    </row>
    <row r="24" spans="1:8" ht="120" x14ac:dyDescent="0.25">
      <c r="A24" s="44" t="s">
        <v>391</v>
      </c>
      <c r="B24" s="45" t="s">
        <v>392</v>
      </c>
      <c r="C24" s="44"/>
      <c r="D24" s="44"/>
      <c r="E24" s="52"/>
      <c r="F24" s="52"/>
      <c r="G24" s="52"/>
      <c r="H24" s="3" t="s">
        <v>28</v>
      </c>
    </row>
    <row r="25" spans="1:8" x14ac:dyDescent="0.25">
      <c r="A25" s="46"/>
      <c r="B25" s="45" t="s">
        <v>407</v>
      </c>
      <c r="C25" s="44"/>
      <c r="D25" s="44" t="s">
        <v>9</v>
      </c>
      <c r="E25" s="47">
        <v>90.93</v>
      </c>
      <c r="F25" s="47">
        <f>(F26+F27)/(F28+F29+F30+F31+F32+F33)*100</f>
        <v>93.69747899159664</v>
      </c>
      <c r="G25" s="47" t="e">
        <f>(G26+G27)/(G28+G29+G30+G31+G32+G33)*100</f>
        <v>#DIV/0!</v>
      </c>
    </row>
    <row r="26" spans="1:8" ht="45" customHeight="1" x14ac:dyDescent="0.25">
      <c r="A26" s="279"/>
      <c r="B26" s="279" t="s">
        <v>393</v>
      </c>
      <c r="C26" s="6" t="s">
        <v>394</v>
      </c>
      <c r="D26" s="6" t="s">
        <v>1131</v>
      </c>
      <c r="E26" s="11"/>
      <c r="F26" s="11">
        <v>5893</v>
      </c>
      <c r="G26" s="11"/>
      <c r="H26" s="21"/>
    </row>
    <row r="27" spans="1:8" ht="30" x14ac:dyDescent="0.25">
      <c r="A27" s="280"/>
      <c r="B27" s="280"/>
      <c r="C27" s="6" t="s">
        <v>395</v>
      </c>
      <c r="D27" s="6" t="s">
        <v>1131</v>
      </c>
      <c r="E27" s="11"/>
      <c r="F27" s="11">
        <v>351</v>
      </c>
      <c r="G27" s="11"/>
    </row>
    <row r="28" spans="1:8" ht="45" customHeight="1" x14ac:dyDescent="0.25">
      <c r="A28" s="279"/>
      <c r="B28" s="279" t="s">
        <v>396</v>
      </c>
      <c r="C28" s="6" t="s">
        <v>375</v>
      </c>
      <c r="D28" s="6" t="s">
        <v>1131</v>
      </c>
      <c r="E28" s="11"/>
      <c r="F28" s="11">
        <v>6084</v>
      </c>
      <c r="G28" s="11"/>
      <c r="H28" s="21"/>
    </row>
    <row r="29" spans="1:8" ht="30" x14ac:dyDescent="0.25">
      <c r="A29" s="288"/>
      <c r="B29" s="288"/>
      <c r="C29" s="6" t="s">
        <v>376</v>
      </c>
      <c r="D29" s="6" t="s">
        <v>1131</v>
      </c>
      <c r="E29" s="11"/>
      <c r="F29" s="11">
        <v>580</v>
      </c>
      <c r="G29" s="11"/>
    </row>
    <row r="30" spans="1:8" ht="45" x14ac:dyDescent="0.25">
      <c r="A30" s="288"/>
      <c r="B30" s="288"/>
      <c r="C30" s="6" t="s">
        <v>397</v>
      </c>
      <c r="D30" s="6" t="s">
        <v>1131</v>
      </c>
      <c r="E30" s="11"/>
      <c r="F30" s="11">
        <v>0</v>
      </c>
      <c r="G30" s="11"/>
    </row>
    <row r="31" spans="1:8" ht="30" x14ac:dyDescent="0.25">
      <c r="A31" s="288"/>
      <c r="B31" s="288"/>
      <c r="C31" s="6" t="s">
        <v>398</v>
      </c>
      <c r="D31" s="6" t="s">
        <v>1131</v>
      </c>
      <c r="E31" s="11"/>
      <c r="F31" s="11">
        <v>0</v>
      </c>
      <c r="G31" s="11"/>
    </row>
    <row r="32" spans="1:8" ht="45" x14ac:dyDescent="0.25">
      <c r="A32" s="288"/>
      <c r="B32" s="288"/>
      <c r="C32" s="6" t="s">
        <v>399</v>
      </c>
      <c r="D32" s="6" t="s">
        <v>1131</v>
      </c>
      <c r="E32" s="11"/>
      <c r="F32" s="11">
        <v>0</v>
      </c>
      <c r="G32" s="11"/>
    </row>
    <row r="33" spans="1:8" ht="30" x14ac:dyDescent="0.25">
      <c r="A33" s="280"/>
      <c r="B33" s="280"/>
      <c r="C33" s="6" t="s">
        <v>400</v>
      </c>
      <c r="D33" s="6" t="s">
        <v>1131</v>
      </c>
      <c r="E33" s="11"/>
      <c r="F33" s="11">
        <v>0</v>
      </c>
      <c r="G33" s="11"/>
    </row>
    <row r="34" spans="1:8" x14ac:dyDescent="0.25">
      <c r="A34" s="46"/>
      <c r="B34" s="45" t="s">
        <v>401</v>
      </c>
      <c r="C34" s="44"/>
      <c r="D34" s="44" t="s">
        <v>9</v>
      </c>
      <c r="E34" s="47">
        <v>3.1</v>
      </c>
      <c r="F34" s="47">
        <f>(F35+F36)/(F37+F38+F39+F40+F41+F42)*100</f>
        <v>3.8565426170468187</v>
      </c>
      <c r="G34" s="47" t="e">
        <f>(G35+G36)/(G37+G38+G39+G40+G41+G42)*100</f>
        <v>#DIV/0!</v>
      </c>
    </row>
    <row r="35" spans="1:8" ht="45" x14ac:dyDescent="0.25">
      <c r="A35" s="279"/>
      <c r="B35" s="279" t="s">
        <v>402</v>
      </c>
      <c r="C35" s="6" t="s">
        <v>403</v>
      </c>
      <c r="D35" s="6" t="s">
        <v>1131</v>
      </c>
      <c r="E35" s="11"/>
      <c r="F35" s="11">
        <v>104</v>
      </c>
      <c r="G35" s="11"/>
    </row>
    <row r="36" spans="1:8" ht="45" customHeight="1" x14ac:dyDescent="0.25">
      <c r="A36" s="280"/>
      <c r="B36" s="280"/>
      <c r="C36" s="6" t="s">
        <v>404</v>
      </c>
      <c r="D36" s="6" t="s">
        <v>1131</v>
      </c>
      <c r="E36" s="11"/>
      <c r="F36" s="11">
        <v>153</v>
      </c>
      <c r="G36" s="11"/>
    </row>
    <row r="37" spans="1:8" ht="45" x14ac:dyDescent="0.25">
      <c r="A37" s="279"/>
      <c r="B37" s="279" t="s">
        <v>396</v>
      </c>
      <c r="C37" s="6" t="s">
        <v>375</v>
      </c>
      <c r="D37" s="6" t="s">
        <v>1131</v>
      </c>
      <c r="E37" s="11"/>
      <c r="F37" s="11">
        <v>6084</v>
      </c>
      <c r="G37" s="11"/>
    </row>
    <row r="38" spans="1:8" ht="45" customHeight="1" x14ac:dyDescent="0.25">
      <c r="A38" s="288"/>
      <c r="B38" s="288"/>
      <c r="C38" s="6" t="s">
        <v>376</v>
      </c>
      <c r="D38" s="6" t="s">
        <v>1131</v>
      </c>
      <c r="E38" s="11"/>
      <c r="F38" s="11">
        <v>580</v>
      </c>
      <c r="G38" s="11"/>
    </row>
    <row r="39" spans="1:8" ht="45" x14ac:dyDescent="0.25">
      <c r="A39" s="288"/>
      <c r="B39" s="288"/>
      <c r="C39" s="6" t="s">
        <v>397</v>
      </c>
      <c r="D39" s="6" t="s">
        <v>1131</v>
      </c>
      <c r="E39" s="11"/>
      <c r="F39" s="11">
        <v>0</v>
      </c>
      <c r="G39" s="11"/>
    </row>
    <row r="40" spans="1:8" ht="30" x14ac:dyDescent="0.25">
      <c r="A40" s="288"/>
      <c r="B40" s="288"/>
      <c r="C40" s="6" t="s">
        <v>398</v>
      </c>
      <c r="D40" s="6" t="s">
        <v>1131</v>
      </c>
      <c r="E40" s="11"/>
      <c r="F40" s="11">
        <v>0</v>
      </c>
      <c r="G40" s="11"/>
    </row>
    <row r="41" spans="1:8" ht="45" x14ac:dyDescent="0.25">
      <c r="A41" s="288"/>
      <c r="B41" s="288"/>
      <c r="C41" s="6" t="s">
        <v>399</v>
      </c>
      <c r="D41" s="6" t="s">
        <v>1131</v>
      </c>
      <c r="E41" s="11"/>
      <c r="F41" s="11">
        <v>0</v>
      </c>
      <c r="G41" s="11"/>
    </row>
    <row r="42" spans="1:8" ht="30" x14ac:dyDescent="0.25">
      <c r="A42" s="280"/>
      <c r="B42" s="280"/>
      <c r="C42" s="6" t="s">
        <v>400</v>
      </c>
      <c r="D42" s="6" t="s">
        <v>1131</v>
      </c>
      <c r="E42" s="11"/>
      <c r="F42" s="11">
        <v>0</v>
      </c>
      <c r="G42" s="11"/>
    </row>
    <row r="43" spans="1:8" ht="120" x14ac:dyDescent="0.25">
      <c r="A43" s="44" t="s">
        <v>406</v>
      </c>
      <c r="B43" s="45" t="s">
        <v>405</v>
      </c>
      <c r="C43" s="44"/>
      <c r="D43" s="44"/>
      <c r="E43" s="51"/>
      <c r="F43" s="51"/>
      <c r="G43" s="51"/>
      <c r="H43" s="3" t="s">
        <v>322</v>
      </c>
    </row>
    <row r="44" spans="1:8" x14ac:dyDescent="0.25">
      <c r="A44" s="46"/>
      <c r="B44" s="45" t="s">
        <v>407</v>
      </c>
      <c r="C44" s="44"/>
      <c r="D44" s="44"/>
      <c r="E44" s="52"/>
      <c r="F44" s="52"/>
      <c r="G44" s="52"/>
    </row>
    <row r="45" spans="1:8" x14ac:dyDescent="0.25">
      <c r="A45" s="46"/>
      <c r="B45" s="48" t="s">
        <v>1389</v>
      </c>
      <c r="C45" s="44"/>
      <c r="D45" s="44" t="s">
        <v>9</v>
      </c>
      <c r="E45" s="47">
        <v>63.46</v>
      </c>
      <c r="F45" s="47">
        <f>F48/F51*100</f>
        <v>64.047929409405384</v>
      </c>
      <c r="G45" s="47" t="e">
        <f>G48/G51*100</f>
        <v>#DIV/0!</v>
      </c>
    </row>
    <row r="46" spans="1:8" x14ac:dyDescent="0.25">
      <c r="A46" s="46"/>
      <c r="B46" s="48" t="s">
        <v>1391</v>
      </c>
      <c r="C46" s="44"/>
      <c r="D46" s="44" t="s">
        <v>9</v>
      </c>
      <c r="E46" s="47">
        <v>72.22</v>
      </c>
      <c r="F46" s="47">
        <f>F49/F52*100</f>
        <v>66.417910447761201</v>
      </c>
      <c r="G46" s="47" t="e">
        <f>G49/G52*100</f>
        <v>#DIV/0!</v>
      </c>
    </row>
    <row r="47" spans="1:8" ht="45" x14ac:dyDescent="0.25">
      <c r="A47" s="8"/>
      <c r="B47" s="17" t="s">
        <v>408</v>
      </c>
      <c r="C47" s="6" t="s">
        <v>1635</v>
      </c>
      <c r="D47" s="6" t="s">
        <v>1131</v>
      </c>
      <c r="E47" s="11"/>
      <c r="F47" s="11"/>
      <c r="G47" s="11"/>
    </row>
    <row r="48" spans="1:8" x14ac:dyDescent="0.25">
      <c r="A48" s="8"/>
      <c r="B48" s="17" t="s">
        <v>1389</v>
      </c>
      <c r="C48" s="6"/>
      <c r="D48" s="6"/>
      <c r="E48" s="11"/>
      <c r="F48" s="11">
        <v>12775</v>
      </c>
      <c r="G48" s="11"/>
    </row>
    <row r="49" spans="1:8" x14ac:dyDescent="0.25">
      <c r="A49" s="8"/>
      <c r="B49" s="17" t="s">
        <v>1391</v>
      </c>
      <c r="C49" s="6"/>
      <c r="D49" s="6"/>
      <c r="E49" s="11"/>
      <c r="F49" s="11">
        <f>16+73</f>
        <v>89</v>
      </c>
      <c r="G49" s="11"/>
    </row>
    <row r="50" spans="1:8" ht="45" x14ac:dyDescent="0.25">
      <c r="A50" s="8"/>
      <c r="B50" s="17" t="s">
        <v>380</v>
      </c>
      <c r="C50" s="6" t="s">
        <v>589</v>
      </c>
      <c r="D50" s="6" t="s">
        <v>1131</v>
      </c>
      <c r="E50" s="11"/>
      <c r="F50" s="11"/>
      <c r="G50" s="11"/>
    </row>
    <row r="51" spans="1:8" x14ac:dyDescent="0.25">
      <c r="A51" s="8"/>
      <c r="B51" s="17" t="s">
        <v>1389</v>
      </c>
      <c r="C51" s="6"/>
      <c r="D51" s="6"/>
      <c r="E51" s="11"/>
      <c r="F51" s="11">
        <v>19946</v>
      </c>
      <c r="G51" s="11"/>
    </row>
    <row r="52" spans="1:8" x14ac:dyDescent="0.25">
      <c r="A52" s="8"/>
      <c r="B52" s="17" t="s">
        <v>1391</v>
      </c>
      <c r="C52" s="6"/>
      <c r="D52" s="6"/>
      <c r="E52" s="11"/>
      <c r="F52" s="11">
        <v>134</v>
      </c>
      <c r="G52" s="11"/>
    </row>
    <row r="53" spans="1:8" x14ac:dyDescent="0.25">
      <c r="A53" s="46"/>
      <c r="B53" s="45" t="s">
        <v>401</v>
      </c>
      <c r="C53" s="44"/>
      <c r="D53" s="44"/>
      <c r="E53" s="52"/>
      <c r="F53" s="52"/>
      <c r="G53" s="52"/>
    </row>
    <row r="54" spans="1:8" x14ac:dyDescent="0.25">
      <c r="A54" s="46"/>
      <c r="B54" s="48" t="s">
        <v>1389</v>
      </c>
      <c r="C54" s="44"/>
      <c r="D54" s="44" t="s">
        <v>9</v>
      </c>
      <c r="E54" s="47">
        <v>36.54</v>
      </c>
      <c r="F54" s="47">
        <f>F57/F60*100</f>
        <v>35.952070590594602</v>
      </c>
      <c r="G54" s="47" t="e">
        <f>G57/G60*100</f>
        <v>#DIV/0!</v>
      </c>
    </row>
    <row r="55" spans="1:8" x14ac:dyDescent="0.25">
      <c r="A55" s="46"/>
      <c r="B55" s="48" t="s">
        <v>1391</v>
      </c>
      <c r="C55" s="44"/>
      <c r="D55" s="44" t="s">
        <v>9</v>
      </c>
      <c r="E55" s="47">
        <v>27.78</v>
      </c>
      <c r="F55" s="47">
        <f>F58/F61*100</f>
        <v>33.582089552238806</v>
      </c>
      <c r="G55" s="47" t="e">
        <f>G58/G61*100</f>
        <v>#DIV/0!</v>
      </c>
    </row>
    <row r="56" spans="1:8" ht="45" x14ac:dyDescent="0.25">
      <c r="A56" s="8"/>
      <c r="B56" s="17" t="s">
        <v>409</v>
      </c>
      <c r="C56" s="6" t="s">
        <v>1636</v>
      </c>
      <c r="D56" s="6" t="s">
        <v>1131</v>
      </c>
      <c r="E56" s="11"/>
      <c r="F56" s="11"/>
      <c r="G56" s="11"/>
    </row>
    <row r="57" spans="1:8" x14ac:dyDescent="0.25">
      <c r="A57" s="8"/>
      <c r="B57" s="17" t="s">
        <v>1389</v>
      </c>
      <c r="C57" s="6"/>
      <c r="D57" s="6"/>
      <c r="E57" s="11"/>
      <c r="F57" s="11">
        <v>7171</v>
      </c>
      <c r="G57" s="11"/>
    </row>
    <row r="58" spans="1:8" x14ac:dyDescent="0.25">
      <c r="A58" s="8"/>
      <c r="B58" s="17" t="s">
        <v>1391</v>
      </c>
      <c r="C58" s="6"/>
      <c r="D58" s="6"/>
      <c r="E58" s="11"/>
      <c r="F58" s="11">
        <v>45</v>
      </c>
      <c r="G58" s="11"/>
    </row>
    <row r="59" spans="1:8" ht="45" x14ac:dyDescent="0.25">
      <c r="A59" s="8"/>
      <c r="B59" s="17" t="s">
        <v>380</v>
      </c>
      <c r="C59" s="6" t="s">
        <v>589</v>
      </c>
      <c r="D59" s="6" t="s">
        <v>1131</v>
      </c>
      <c r="E59" s="11"/>
      <c r="F59" s="11"/>
      <c r="G59" s="11"/>
    </row>
    <row r="60" spans="1:8" x14ac:dyDescent="0.25">
      <c r="A60" s="8"/>
      <c r="B60" s="17" t="s">
        <v>1389</v>
      </c>
      <c r="C60" s="6"/>
      <c r="D60" s="6"/>
      <c r="E60" s="11"/>
      <c r="F60" s="11">
        <v>19946</v>
      </c>
      <c r="G60" s="11"/>
    </row>
    <row r="61" spans="1:8" x14ac:dyDescent="0.25">
      <c r="A61" s="8"/>
      <c r="B61" s="17" t="s">
        <v>1391</v>
      </c>
      <c r="C61" s="6"/>
      <c r="D61" s="6"/>
      <c r="E61" s="11"/>
      <c r="F61" s="11">
        <v>134</v>
      </c>
      <c r="G61" s="11"/>
    </row>
    <row r="62" spans="1:8" ht="60" x14ac:dyDescent="0.25">
      <c r="A62" s="44" t="s">
        <v>411</v>
      </c>
      <c r="B62" s="45" t="s">
        <v>412</v>
      </c>
      <c r="C62" s="44"/>
      <c r="D62" s="44" t="s">
        <v>9</v>
      </c>
      <c r="E62" s="47">
        <v>97.09</v>
      </c>
      <c r="F62" s="47">
        <f>(F63+F64)/(F65+F66+F67+F68)*100</f>
        <v>97.674069627851139</v>
      </c>
      <c r="G62" s="47" t="e">
        <f>(G63+G64)/(G65+G66+G67+G68)*100</f>
        <v>#DIV/0!</v>
      </c>
      <c r="H62" s="3" t="s">
        <v>28</v>
      </c>
    </row>
    <row r="63" spans="1:8" ht="30" x14ac:dyDescent="0.25">
      <c r="A63" s="279"/>
      <c r="B63" s="279" t="s">
        <v>413</v>
      </c>
      <c r="C63" s="6" t="s">
        <v>414</v>
      </c>
      <c r="D63" s="6" t="s">
        <v>1131</v>
      </c>
      <c r="E63" s="11"/>
      <c r="F63" s="11">
        <v>6084</v>
      </c>
      <c r="G63" s="11"/>
      <c r="H63" s="21"/>
    </row>
    <row r="64" spans="1:8" ht="45" x14ac:dyDescent="0.25">
      <c r="A64" s="280"/>
      <c r="B64" s="280"/>
      <c r="C64" s="6" t="s">
        <v>415</v>
      </c>
      <c r="D64" s="6" t="s">
        <v>1131</v>
      </c>
      <c r="E64" s="11"/>
      <c r="F64" s="11">
        <v>425</v>
      </c>
      <c r="G64" s="11"/>
    </row>
    <row r="65" spans="1:8" ht="30" customHeight="1" x14ac:dyDescent="0.25">
      <c r="A65" s="289"/>
      <c r="B65" s="279" t="s">
        <v>416</v>
      </c>
      <c r="C65" s="6" t="s">
        <v>417</v>
      </c>
      <c r="D65" s="6" t="s">
        <v>1131</v>
      </c>
      <c r="E65" s="11"/>
      <c r="F65" s="11">
        <v>6084</v>
      </c>
      <c r="G65" s="11"/>
      <c r="H65" s="21"/>
    </row>
    <row r="66" spans="1:8" ht="45" x14ac:dyDescent="0.25">
      <c r="A66" s="290"/>
      <c r="B66" s="288"/>
      <c r="C66" s="6" t="s">
        <v>418</v>
      </c>
      <c r="D66" s="6" t="s">
        <v>1131</v>
      </c>
      <c r="E66" s="11"/>
      <c r="F66" s="11">
        <v>580</v>
      </c>
      <c r="G66" s="11"/>
    </row>
    <row r="67" spans="1:8" ht="45" x14ac:dyDescent="0.25">
      <c r="A67" s="290"/>
      <c r="B67" s="288"/>
      <c r="C67" s="6" t="s">
        <v>419</v>
      </c>
      <c r="D67" s="6" t="s">
        <v>1131</v>
      </c>
      <c r="E67" s="11"/>
      <c r="F67" s="11">
        <v>0</v>
      </c>
      <c r="G67" s="11"/>
    </row>
    <row r="68" spans="1:8" ht="45" x14ac:dyDescent="0.25">
      <c r="A68" s="291"/>
      <c r="B68" s="280"/>
      <c r="C68" s="6" t="s">
        <v>420</v>
      </c>
      <c r="D68" s="6" t="s">
        <v>1131</v>
      </c>
      <c r="E68" s="11"/>
      <c r="F68" s="11">
        <v>0</v>
      </c>
      <c r="G68" s="11"/>
    </row>
    <row r="69" spans="1:8" ht="120" x14ac:dyDescent="0.25">
      <c r="A69" s="62" t="s">
        <v>421</v>
      </c>
      <c r="B69" s="45" t="s">
        <v>422</v>
      </c>
      <c r="C69" s="44"/>
      <c r="D69" s="44"/>
      <c r="E69" s="51"/>
      <c r="F69" s="51"/>
      <c r="G69" s="51"/>
      <c r="H69" s="3" t="s">
        <v>322</v>
      </c>
    </row>
    <row r="70" spans="1:8" x14ac:dyDescent="0.25">
      <c r="A70" s="62"/>
      <c r="B70" s="45" t="s">
        <v>423</v>
      </c>
      <c r="C70" s="44"/>
      <c r="D70" s="44"/>
      <c r="E70" s="52"/>
      <c r="F70" s="52"/>
      <c r="G70" s="52"/>
    </row>
    <row r="71" spans="1:8" x14ac:dyDescent="0.25">
      <c r="A71" s="62"/>
      <c r="B71" s="48" t="s">
        <v>1389</v>
      </c>
      <c r="C71" s="44"/>
      <c r="D71" s="44" t="s">
        <v>9</v>
      </c>
      <c r="E71" s="47">
        <v>71.069999999999993</v>
      </c>
      <c r="F71" s="47">
        <f>F80/F89*100</f>
        <v>67.251579264012832</v>
      </c>
      <c r="G71" s="47" t="e">
        <f>G80/G89*100</f>
        <v>#DIV/0!</v>
      </c>
    </row>
    <row r="72" spans="1:8" x14ac:dyDescent="0.25">
      <c r="A72" s="62"/>
      <c r="B72" s="48" t="s">
        <v>1391</v>
      </c>
      <c r="C72" s="44"/>
      <c r="D72" s="44" t="s">
        <v>9</v>
      </c>
      <c r="E72" s="47">
        <v>69.44</v>
      </c>
      <c r="F72" s="47">
        <f>F81/F90*100</f>
        <v>58.208955223880601</v>
      </c>
      <c r="G72" s="47" t="e">
        <f>G81/G90*100</f>
        <v>#DIV/0!</v>
      </c>
    </row>
    <row r="73" spans="1:8" x14ac:dyDescent="0.25">
      <c r="A73" s="62"/>
      <c r="B73" s="45" t="s">
        <v>703</v>
      </c>
      <c r="C73" s="44"/>
      <c r="D73" s="44"/>
      <c r="E73" s="52"/>
      <c r="F73" s="52"/>
      <c r="G73" s="52"/>
    </row>
    <row r="74" spans="1:8" x14ac:dyDescent="0.25">
      <c r="A74" s="62"/>
      <c r="B74" s="48" t="s">
        <v>1389</v>
      </c>
      <c r="C74" s="44"/>
      <c r="D74" s="44" t="s">
        <v>9</v>
      </c>
      <c r="E74" s="47">
        <v>2.42</v>
      </c>
      <c r="F74" s="47">
        <f>F83/F89*100</f>
        <v>2.266118520004011</v>
      </c>
      <c r="G74" s="47" t="e">
        <f>G83/G89*100</f>
        <v>#DIV/0!</v>
      </c>
    </row>
    <row r="75" spans="1:8" x14ac:dyDescent="0.25">
      <c r="A75" s="62"/>
      <c r="B75" s="48" t="s">
        <v>1391</v>
      </c>
      <c r="C75" s="44"/>
      <c r="D75" s="44" t="s">
        <v>9</v>
      </c>
      <c r="E75" s="47">
        <v>0</v>
      </c>
      <c r="F75" s="47">
        <f>F84/F90*100</f>
        <v>0</v>
      </c>
      <c r="G75" s="47" t="e">
        <f>G84/G90*100</f>
        <v>#DIV/0!</v>
      </c>
    </row>
    <row r="76" spans="1:8" x14ac:dyDescent="0.25">
      <c r="A76" s="62"/>
      <c r="B76" s="45" t="s">
        <v>424</v>
      </c>
      <c r="C76" s="44"/>
      <c r="D76" s="44"/>
      <c r="E76" s="52"/>
      <c r="F76" s="52"/>
      <c r="G76" s="52"/>
    </row>
    <row r="77" spans="1:8" x14ac:dyDescent="0.25">
      <c r="A77" s="62"/>
      <c r="B77" s="48" t="s">
        <v>1389</v>
      </c>
      <c r="C77" s="44"/>
      <c r="D77" s="44" t="s">
        <v>9</v>
      </c>
      <c r="E77" s="47">
        <v>26.51</v>
      </c>
      <c r="F77" s="47">
        <f>F86/F89*100</f>
        <v>30.482302215983154</v>
      </c>
      <c r="G77" s="47" t="e">
        <f>G86/G89*100</f>
        <v>#DIV/0!</v>
      </c>
    </row>
    <row r="78" spans="1:8" x14ac:dyDescent="0.25">
      <c r="A78" s="62"/>
      <c r="B78" s="48" t="s">
        <v>1391</v>
      </c>
      <c r="C78" s="44"/>
      <c r="D78" s="44" t="s">
        <v>9</v>
      </c>
      <c r="E78" s="47">
        <v>30.56</v>
      </c>
      <c r="F78" s="47">
        <f>F87/F90*100</f>
        <v>41.791044776119399</v>
      </c>
      <c r="G78" s="47" t="e">
        <f>G87/G90*100</f>
        <v>#DIV/0!</v>
      </c>
    </row>
    <row r="79" spans="1:8" ht="45" x14ac:dyDescent="0.25">
      <c r="A79" s="29"/>
      <c r="B79" s="17" t="s">
        <v>425</v>
      </c>
      <c r="C79" s="6" t="s">
        <v>426</v>
      </c>
      <c r="D79" s="6" t="s">
        <v>1131</v>
      </c>
      <c r="E79" s="11"/>
      <c r="F79" s="11"/>
      <c r="G79" s="11"/>
    </row>
    <row r="80" spans="1:8" x14ac:dyDescent="0.25">
      <c r="A80" s="106"/>
      <c r="B80" s="17" t="s">
        <v>1389</v>
      </c>
      <c r="C80" s="6"/>
      <c r="D80" s="6"/>
      <c r="E80" s="11"/>
      <c r="F80" s="11">
        <v>13414</v>
      </c>
      <c r="G80" s="11"/>
    </row>
    <row r="81" spans="1:8" x14ac:dyDescent="0.25">
      <c r="A81" s="106"/>
      <c r="B81" s="17" t="s">
        <v>1391</v>
      </c>
      <c r="C81" s="6"/>
      <c r="D81" s="6"/>
      <c r="E81" s="11"/>
      <c r="F81" s="11">
        <v>78</v>
      </c>
      <c r="G81" s="11"/>
    </row>
    <row r="82" spans="1:8" ht="45" x14ac:dyDescent="0.25">
      <c r="A82" s="29"/>
      <c r="B82" s="17" t="s">
        <v>427</v>
      </c>
      <c r="C82" s="6" t="s">
        <v>428</v>
      </c>
      <c r="D82" s="6" t="s">
        <v>1131</v>
      </c>
      <c r="E82" s="11"/>
      <c r="F82" s="11"/>
      <c r="G82" s="11"/>
    </row>
    <row r="83" spans="1:8" x14ac:dyDescent="0.25">
      <c r="A83" s="105"/>
      <c r="B83" s="17" t="s">
        <v>1389</v>
      </c>
      <c r="C83" s="6"/>
      <c r="D83" s="6"/>
      <c r="E83" s="11"/>
      <c r="F83" s="11">
        <v>452</v>
      </c>
      <c r="G83" s="11"/>
    </row>
    <row r="84" spans="1:8" x14ac:dyDescent="0.25">
      <c r="A84" s="105"/>
      <c r="B84" s="17" t="s">
        <v>1391</v>
      </c>
      <c r="C84" s="6"/>
      <c r="D84" s="6"/>
      <c r="E84" s="11"/>
      <c r="F84" s="11">
        <v>0</v>
      </c>
      <c r="G84" s="11"/>
    </row>
    <row r="85" spans="1:8" ht="45" customHeight="1" x14ac:dyDescent="0.25">
      <c r="A85" s="101"/>
      <c r="B85" s="101" t="s">
        <v>429</v>
      </c>
      <c r="C85" s="6" t="s">
        <v>430</v>
      </c>
      <c r="D85" s="6" t="s">
        <v>1131</v>
      </c>
      <c r="E85" s="11"/>
      <c r="F85" s="11"/>
      <c r="G85" s="11"/>
    </row>
    <row r="86" spans="1:8" x14ac:dyDescent="0.25">
      <c r="A86" s="101"/>
      <c r="B86" s="17" t="s">
        <v>1389</v>
      </c>
      <c r="C86" s="6"/>
      <c r="D86" s="6"/>
      <c r="E86" s="11"/>
      <c r="F86" s="11">
        <v>6080</v>
      </c>
      <c r="G86" s="11"/>
    </row>
    <row r="87" spans="1:8" x14ac:dyDescent="0.25">
      <c r="A87" s="101"/>
      <c r="B87" s="17" t="s">
        <v>1391</v>
      </c>
      <c r="C87" s="6"/>
      <c r="D87" s="6"/>
      <c r="E87" s="11"/>
      <c r="F87" s="11">
        <v>56</v>
      </c>
      <c r="G87" s="11"/>
    </row>
    <row r="88" spans="1:8" ht="45" x14ac:dyDescent="0.25">
      <c r="A88" s="8"/>
      <c r="B88" s="17" t="s">
        <v>380</v>
      </c>
      <c r="C88" s="6" t="s">
        <v>589</v>
      </c>
      <c r="D88" s="6" t="s">
        <v>1131</v>
      </c>
      <c r="E88" s="11"/>
      <c r="F88" s="11"/>
      <c r="G88" s="11"/>
    </row>
    <row r="89" spans="1:8" x14ac:dyDescent="0.25">
      <c r="A89" s="32"/>
      <c r="B89" s="17" t="s">
        <v>1389</v>
      </c>
      <c r="C89" s="6"/>
      <c r="D89" s="6"/>
      <c r="E89" s="11"/>
      <c r="F89" s="11">
        <v>19946</v>
      </c>
      <c r="G89" s="11"/>
    </row>
    <row r="90" spans="1:8" x14ac:dyDescent="0.25">
      <c r="A90" s="32"/>
      <c r="B90" s="17" t="s">
        <v>1391</v>
      </c>
      <c r="C90" s="6"/>
      <c r="D90" s="6"/>
      <c r="E90" s="11"/>
      <c r="F90" s="11">
        <v>134</v>
      </c>
      <c r="G90" s="11"/>
    </row>
    <row r="91" spans="1:8" ht="60" x14ac:dyDescent="0.25">
      <c r="A91" s="62" t="s">
        <v>433</v>
      </c>
      <c r="B91" s="45" t="s">
        <v>432</v>
      </c>
      <c r="C91" s="44"/>
      <c r="D91" s="44"/>
      <c r="E91" s="52"/>
      <c r="F91" s="52"/>
      <c r="G91" s="52"/>
      <c r="H91" s="3" t="s">
        <v>322</v>
      </c>
    </row>
    <row r="92" spans="1:8" x14ac:dyDescent="0.25">
      <c r="A92" s="62"/>
      <c r="B92" s="48" t="s">
        <v>1389</v>
      </c>
      <c r="C92" s="44"/>
      <c r="D92" s="44" t="s">
        <v>9</v>
      </c>
      <c r="E92" s="47">
        <v>34.83</v>
      </c>
      <c r="F92" s="47">
        <f>F95/F98*100</f>
        <v>33.370099268023665</v>
      </c>
      <c r="G92" s="47" t="e">
        <f>G95/G98*100</f>
        <v>#DIV/0!</v>
      </c>
      <c r="H92" s="3"/>
    </row>
    <row r="93" spans="1:8" x14ac:dyDescent="0.25">
      <c r="A93" s="62"/>
      <c r="B93" s="48" t="s">
        <v>1391</v>
      </c>
      <c r="C93" s="44"/>
      <c r="D93" s="44" t="s">
        <v>9</v>
      </c>
      <c r="E93" s="47">
        <v>100</v>
      </c>
      <c r="F93" s="47">
        <f>F96/F99*100</f>
        <v>100</v>
      </c>
      <c r="G93" s="47" t="e">
        <f>G96/G99*100</f>
        <v>#DIV/0!</v>
      </c>
      <c r="H93" s="3"/>
    </row>
    <row r="94" spans="1:8" ht="45" x14ac:dyDescent="0.25">
      <c r="A94" s="8"/>
      <c r="B94" s="17" t="s">
        <v>434</v>
      </c>
      <c r="C94" s="6" t="s">
        <v>1637</v>
      </c>
      <c r="D94" s="6" t="s">
        <v>1131</v>
      </c>
      <c r="E94" s="11"/>
      <c r="F94" s="11"/>
      <c r="G94" s="11"/>
    </row>
    <row r="95" spans="1:8" x14ac:dyDescent="0.25">
      <c r="A95" s="8"/>
      <c r="B95" s="17" t="s">
        <v>1389</v>
      </c>
      <c r="C95" s="6"/>
      <c r="D95" s="6"/>
      <c r="E95" s="11"/>
      <c r="F95" s="11">
        <v>6656</v>
      </c>
      <c r="G95" s="11"/>
    </row>
    <row r="96" spans="1:8" x14ac:dyDescent="0.25">
      <c r="A96" s="8"/>
      <c r="B96" s="17" t="s">
        <v>1391</v>
      </c>
      <c r="C96" s="6"/>
      <c r="D96" s="6"/>
      <c r="E96" s="11"/>
      <c r="F96" s="11">
        <v>134</v>
      </c>
      <c r="G96" s="11"/>
    </row>
    <row r="97" spans="1:8" ht="45" x14ac:dyDescent="0.25">
      <c r="A97" s="8"/>
      <c r="B97" s="17" t="s">
        <v>380</v>
      </c>
      <c r="C97" s="6" t="s">
        <v>1638</v>
      </c>
      <c r="D97" s="6" t="s">
        <v>1131</v>
      </c>
      <c r="E97" s="11"/>
      <c r="F97" s="11"/>
      <c r="G97" s="11"/>
    </row>
    <row r="98" spans="1:8" x14ac:dyDescent="0.25">
      <c r="A98" s="8"/>
      <c r="B98" s="17" t="s">
        <v>1389</v>
      </c>
      <c r="C98" s="6"/>
      <c r="D98" s="6"/>
      <c r="E98" s="11"/>
      <c r="F98" s="11">
        <v>19946</v>
      </c>
      <c r="G98" s="11"/>
    </row>
    <row r="99" spans="1:8" x14ac:dyDescent="0.25">
      <c r="A99" s="8"/>
      <c r="B99" s="17" t="s">
        <v>1391</v>
      </c>
      <c r="C99" s="6"/>
      <c r="D99" s="6"/>
      <c r="E99" s="11"/>
      <c r="F99" s="11">
        <v>134</v>
      </c>
      <c r="G99" s="11"/>
    </row>
    <row r="100" spans="1:8" ht="60" x14ac:dyDescent="0.25">
      <c r="A100" s="49" t="s">
        <v>435</v>
      </c>
      <c r="B100" s="50" t="s">
        <v>436</v>
      </c>
      <c r="C100" s="46"/>
      <c r="D100" s="46"/>
      <c r="E100" s="46"/>
      <c r="F100" s="46"/>
      <c r="G100" s="46"/>
    </row>
    <row r="101" spans="1:8" ht="90" x14ac:dyDescent="0.25">
      <c r="A101" s="44" t="s">
        <v>447</v>
      </c>
      <c r="B101" s="45" t="s">
        <v>437</v>
      </c>
      <c r="C101" s="46"/>
      <c r="D101" s="44"/>
      <c r="E101" s="52"/>
      <c r="F101" s="52"/>
      <c r="G101" s="52"/>
      <c r="H101" s="3" t="s">
        <v>28</v>
      </c>
    </row>
    <row r="102" spans="1:8" x14ac:dyDescent="0.25">
      <c r="A102" s="44"/>
      <c r="B102" s="45" t="s">
        <v>209</v>
      </c>
      <c r="C102" s="46"/>
      <c r="D102" s="44" t="s">
        <v>9</v>
      </c>
      <c r="E102" s="47">
        <v>86.67</v>
      </c>
      <c r="F102" s="47" t="e">
        <f>F104/F106*100</f>
        <v>#DIV/0!</v>
      </c>
      <c r="G102" s="47" t="e">
        <f>G104/G106*100</f>
        <v>#DIV/0!</v>
      </c>
      <c r="H102" s="3"/>
    </row>
    <row r="103" spans="1:8" x14ac:dyDescent="0.25">
      <c r="A103" s="44"/>
      <c r="B103" s="45" t="s">
        <v>438</v>
      </c>
      <c r="C103" s="46"/>
      <c r="D103" s="44" t="s">
        <v>9</v>
      </c>
      <c r="E103" s="47">
        <v>100</v>
      </c>
      <c r="F103" s="47" t="e">
        <f>F105/F107*100</f>
        <v>#DIV/0!</v>
      </c>
      <c r="G103" s="47" t="e">
        <f>G105/G107*100</f>
        <v>#DIV/0!</v>
      </c>
      <c r="H103" s="3"/>
    </row>
    <row r="104" spans="1:8" ht="90" x14ac:dyDescent="0.25">
      <c r="A104" s="8"/>
      <c r="B104" s="17" t="s">
        <v>439</v>
      </c>
      <c r="C104" s="6" t="s">
        <v>440</v>
      </c>
      <c r="D104" s="6" t="s">
        <v>1131</v>
      </c>
      <c r="E104" s="11"/>
      <c r="F104" s="11">
        <v>0</v>
      </c>
      <c r="G104" s="11"/>
      <c r="H104" s="3"/>
    </row>
    <row r="105" spans="1:8" ht="90" x14ac:dyDescent="0.25">
      <c r="A105" s="8"/>
      <c r="B105" s="17" t="s">
        <v>441</v>
      </c>
      <c r="C105" s="6" t="s">
        <v>442</v>
      </c>
      <c r="D105" s="6" t="s">
        <v>1131</v>
      </c>
      <c r="E105" s="11"/>
      <c r="F105" s="11">
        <v>0</v>
      </c>
      <c r="G105" s="11"/>
    </row>
    <row r="106" spans="1:8" ht="90" x14ac:dyDescent="0.25">
      <c r="A106" s="8"/>
      <c r="B106" s="17" t="s">
        <v>443</v>
      </c>
      <c r="C106" s="6" t="s">
        <v>444</v>
      </c>
      <c r="D106" s="6" t="s">
        <v>1131</v>
      </c>
      <c r="E106" s="11"/>
      <c r="F106" s="11">
        <v>0</v>
      </c>
      <c r="G106" s="11"/>
    </row>
    <row r="107" spans="1:8" ht="75" x14ac:dyDescent="0.25">
      <c r="A107" s="8"/>
      <c r="B107" s="17" t="s">
        <v>445</v>
      </c>
      <c r="C107" s="6" t="s">
        <v>446</v>
      </c>
      <c r="D107" s="6" t="s">
        <v>1131</v>
      </c>
      <c r="E107" s="11"/>
      <c r="F107" s="11">
        <v>0</v>
      </c>
      <c r="G107" s="11"/>
    </row>
    <row r="108" spans="1:8" ht="90" x14ac:dyDescent="0.25">
      <c r="A108" s="44" t="s">
        <v>448</v>
      </c>
      <c r="B108" s="45" t="s">
        <v>449</v>
      </c>
      <c r="C108" s="46"/>
      <c r="D108" s="44"/>
      <c r="E108" s="52"/>
      <c r="F108" s="52"/>
      <c r="G108" s="52"/>
      <c r="H108" s="3" t="s">
        <v>322</v>
      </c>
    </row>
    <row r="109" spans="1:8" x14ac:dyDescent="0.25">
      <c r="A109" s="61"/>
      <c r="B109" s="45" t="s">
        <v>209</v>
      </c>
      <c r="C109" s="46"/>
      <c r="D109" s="44"/>
      <c r="E109" s="52"/>
      <c r="F109" s="52"/>
      <c r="G109" s="52"/>
      <c r="H109" s="3"/>
    </row>
    <row r="110" spans="1:8" x14ac:dyDescent="0.25">
      <c r="A110" s="61"/>
      <c r="B110" s="48" t="s">
        <v>1389</v>
      </c>
      <c r="C110" s="44"/>
      <c r="D110" s="44" t="s">
        <v>9</v>
      </c>
      <c r="E110" s="47">
        <v>87.8</v>
      </c>
      <c r="F110" s="47">
        <v>90.14</v>
      </c>
      <c r="G110" s="47" t="e">
        <f>G116/G119*100</f>
        <v>#DIV/0!</v>
      </c>
      <c r="H110" s="3"/>
    </row>
    <row r="111" spans="1:8" x14ac:dyDescent="0.25">
      <c r="A111" s="61"/>
      <c r="B111" s="48" t="s">
        <v>1391</v>
      </c>
      <c r="C111" s="44"/>
      <c r="D111" s="44" t="s">
        <v>9</v>
      </c>
      <c r="E111" s="47">
        <v>100</v>
      </c>
      <c r="F111" s="47" t="e">
        <f>F117/F120*100</f>
        <v>#DIV/0!</v>
      </c>
      <c r="G111" s="47" t="e">
        <f>G117/G120*100</f>
        <v>#DIV/0!</v>
      </c>
      <c r="H111" s="3"/>
    </row>
    <row r="112" spans="1:8" x14ac:dyDescent="0.25">
      <c r="A112" s="61"/>
      <c r="B112" s="45" t="s">
        <v>438</v>
      </c>
      <c r="C112" s="46"/>
      <c r="D112" s="44"/>
      <c r="E112" s="52"/>
      <c r="F112" s="52"/>
      <c r="G112" s="52"/>
      <c r="H112" s="3"/>
    </row>
    <row r="113" spans="1:8" x14ac:dyDescent="0.25">
      <c r="A113" s="61"/>
      <c r="B113" s="48" t="s">
        <v>1389</v>
      </c>
      <c r="C113" s="46"/>
      <c r="D113" s="44" t="s">
        <v>9</v>
      </c>
      <c r="E113" s="47">
        <v>97.51</v>
      </c>
      <c r="F113" s="47">
        <v>97.55</v>
      </c>
      <c r="G113" s="47" t="e">
        <f>G122/G125*100</f>
        <v>#DIV/0!</v>
      </c>
      <c r="H113" s="3"/>
    </row>
    <row r="114" spans="1:8" x14ac:dyDescent="0.25">
      <c r="A114" s="61"/>
      <c r="B114" s="48" t="s">
        <v>1391</v>
      </c>
      <c r="C114" s="46"/>
      <c r="D114" s="44" t="s">
        <v>9</v>
      </c>
      <c r="E114" s="47">
        <v>100</v>
      </c>
      <c r="F114" s="47" t="e">
        <f>F123/F126*100</f>
        <v>#DIV/0!</v>
      </c>
      <c r="G114" s="47" t="e">
        <f>G123/G126*100</f>
        <v>#DIV/0!</v>
      </c>
      <c r="H114" s="3"/>
    </row>
    <row r="115" spans="1:8" ht="90" x14ac:dyDescent="0.25">
      <c r="A115" s="24"/>
      <c r="B115" s="17" t="s">
        <v>450</v>
      </c>
      <c r="C115" s="6" t="s">
        <v>451</v>
      </c>
      <c r="D115" s="6" t="s">
        <v>1131</v>
      </c>
      <c r="E115" s="11"/>
      <c r="F115" s="11"/>
      <c r="G115" s="11"/>
    </row>
    <row r="116" spans="1:8" x14ac:dyDescent="0.25">
      <c r="A116" s="24"/>
      <c r="B116" s="17" t="s">
        <v>1389</v>
      </c>
      <c r="C116" s="6"/>
      <c r="D116" s="6"/>
      <c r="E116" s="11"/>
      <c r="F116" s="11">
        <v>1131</v>
      </c>
      <c r="G116" s="11"/>
    </row>
    <row r="117" spans="1:8" x14ac:dyDescent="0.25">
      <c r="A117" s="24"/>
      <c r="B117" s="17" t="s">
        <v>1391</v>
      </c>
      <c r="C117" s="6"/>
      <c r="D117" s="6"/>
      <c r="E117" s="11"/>
      <c r="F117" s="11">
        <v>0</v>
      </c>
      <c r="G117" s="11"/>
    </row>
    <row r="118" spans="1:8" ht="75" x14ac:dyDescent="0.25">
      <c r="A118" s="24"/>
      <c r="B118" s="17" t="s">
        <v>452</v>
      </c>
      <c r="C118" s="6" t="s">
        <v>453</v>
      </c>
      <c r="D118" s="6" t="s">
        <v>1131</v>
      </c>
      <c r="E118" s="11"/>
      <c r="F118" s="11"/>
      <c r="G118" s="11"/>
    </row>
    <row r="119" spans="1:8" x14ac:dyDescent="0.25">
      <c r="A119" s="24"/>
      <c r="B119" s="17" t="s">
        <v>1389</v>
      </c>
      <c r="C119" s="6"/>
      <c r="D119" s="6"/>
      <c r="E119" s="11"/>
      <c r="F119" s="11">
        <v>1772</v>
      </c>
      <c r="G119" s="11"/>
    </row>
    <row r="120" spans="1:8" x14ac:dyDescent="0.25">
      <c r="A120" s="24"/>
      <c r="B120" s="17" t="s">
        <v>1391</v>
      </c>
      <c r="C120" s="6"/>
      <c r="D120" s="6"/>
      <c r="E120" s="11"/>
      <c r="F120" s="11">
        <v>0</v>
      </c>
      <c r="G120" s="11"/>
    </row>
    <row r="121" spans="1:8" ht="75" x14ac:dyDescent="0.25">
      <c r="A121" s="24"/>
      <c r="B121" s="17" t="s">
        <v>454</v>
      </c>
      <c r="C121" s="6" t="s">
        <v>455</v>
      </c>
      <c r="D121" s="6" t="s">
        <v>1131</v>
      </c>
      <c r="E121" s="11"/>
      <c r="F121" s="11"/>
      <c r="G121" s="11"/>
    </row>
    <row r="122" spans="1:8" x14ac:dyDescent="0.25">
      <c r="A122" s="24"/>
      <c r="B122" s="17" t="s">
        <v>1389</v>
      </c>
      <c r="C122" s="6"/>
      <c r="D122" s="6"/>
      <c r="E122" s="11"/>
      <c r="F122" s="11">
        <v>668</v>
      </c>
      <c r="G122" s="11"/>
    </row>
    <row r="123" spans="1:8" x14ac:dyDescent="0.25">
      <c r="A123" s="24"/>
      <c r="B123" s="17" t="s">
        <v>1391</v>
      </c>
      <c r="C123" s="6"/>
      <c r="D123" s="6"/>
      <c r="E123" s="11"/>
      <c r="F123" s="11">
        <v>0</v>
      </c>
      <c r="G123" s="11"/>
    </row>
    <row r="124" spans="1:8" ht="75" x14ac:dyDescent="0.25">
      <c r="A124" s="24"/>
      <c r="B124" s="17" t="s">
        <v>456</v>
      </c>
      <c r="C124" s="6" t="s">
        <v>457</v>
      </c>
      <c r="D124" s="6" t="s">
        <v>1131</v>
      </c>
      <c r="E124" s="11"/>
      <c r="F124" s="11"/>
      <c r="G124" s="11"/>
    </row>
    <row r="125" spans="1:8" x14ac:dyDescent="0.25">
      <c r="A125" s="24"/>
      <c r="B125" s="17" t="s">
        <v>1389</v>
      </c>
      <c r="C125" s="6"/>
      <c r="D125" s="6"/>
      <c r="E125" s="11"/>
      <c r="F125" s="11">
        <v>1133</v>
      </c>
      <c r="G125" s="11"/>
    </row>
    <row r="126" spans="1:8" x14ac:dyDescent="0.25">
      <c r="A126" s="24"/>
      <c r="B126" s="17" t="s">
        <v>1391</v>
      </c>
      <c r="C126" s="6"/>
      <c r="D126" s="6"/>
      <c r="E126" s="11"/>
      <c r="F126" s="11">
        <v>0</v>
      </c>
      <c r="G126" s="11"/>
    </row>
    <row r="127" spans="1:8" ht="90" x14ac:dyDescent="0.25">
      <c r="A127" s="44" t="s">
        <v>463</v>
      </c>
      <c r="B127" s="45" t="s">
        <v>458</v>
      </c>
      <c r="C127" s="44"/>
      <c r="D127" s="44"/>
      <c r="E127" s="52"/>
      <c r="F127" s="52"/>
      <c r="G127" s="52"/>
      <c r="H127" s="3" t="s">
        <v>28</v>
      </c>
    </row>
    <row r="128" spans="1:8" x14ac:dyDescent="0.25">
      <c r="A128" s="62"/>
      <c r="B128" s="45" t="s">
        <v>465</v>
      </c>
      <c r="C128" s="44"/>
      <c r="D128" s="44" t="s">
        <v>9</v>
      </c>
      <c r="E128" s="47">
        <v>10</v>
      </c>
      <c r="F128" s="47" t="e">
        <f>F130/F132*100</f>
        <v>#DIV/0!</v>
      </c>
      <c r="G128" s="47" t="e">
        <f>G130/G132*100</f>
        <v>#DIV/0!</v>
      </c>
      <c r="H128" s="3"/>
    </row>
    <row r="129" spans="1:8" x14ac:dyDescent="0.25">
      <c r="A129" s="62"/>
      <c r="B129" s="45" t="s">
        <v>466</v>
      </c>
      <c r="C129" s="44"/>
      <c r="D129" s="44" t="s">
        <v>9</v>
      </c>
      <c r="E129" s="47">
        <v>28.89</v>
      </c>
      <c r="F129" s="47" t="e">
        <f>F131/F132*100</f>
        <v>#DIV/0!</v>
      </c>
      <c r="G129" s="47" t="e">
        <f>G131/G132*100</f>
        <v>#DIV/0!</v>
      </c>
      <c r="H129" s="3"/>
    </row>
    <row r="130" spans="1:8" ht="90" x14ac:dyDescent="0.25">
      <c r="A130" s="19"/>
      <c r="B130" s="17" t="s">
        <v>459</v>
      </c>
      <c r="C130" s="6" t="s">
        <v>460</v>
      </c>
      <c r="D130" s="6" t="s">
        <v>1131</v>
      </c>
      <c r="E130" s="11"/>
      <c r="F130" s="11">
        <v>0</v>
      </c>
      <c r="G130" s="11"/>
    </row>
    <row r="131" spans="1:8" ht="90" x14ac:dyDescent="0.25">
      <c r="A131" s="19"/>
      <c r="B131" s="17" t="s">
        <v>461</v>
      </c>
      <c r="C131" s="6" t="s">
        <v>462</v>
      </c>
      <c r="D131" s="6" t="s">
        <v>1131</v>
      </c>
      <c r="E131" s="11"/>
      <c r="F131" s="11">
        <v>0</v>
      </c>
      <c r="G131" s="11"/>
    </row>
    <row r="132" spans="1:8" ht="90" x14ac:dyDescent="0.25">
      <c r="A132" s="19"/>
      <c r="B132" s="17" t="s">
        <v>441</v>
      </c>
      <c r="C132" s="6" t="s">
        <v>442</v>
      </c>
      <c r="D132" s="6" t="s">
        <v>1131</v>
      </c>
      <c r="E132" s="11"/>
      <c r="F132" s="11">
        <v>0</v>
      </c>
      <c r="G132" s="11"/>
    </row>
    <row r="133" spans="1:8" ht="90" x14ac:dyDescent="0.25">
      <c r="A133" s="44" t="s">
        <v>410</v>
      </c>
      <c r="B133" s="45" t="s">
        <v>464</v>
      </c>
      <c r="C133" s="44"/>
      <c r="D133" s="44"/>
      <c r="E133" s="52"/>
      <c r="F133" s="52"/>
      <c r="G133" s="52"/>
      <c r="H133" s="3" t="s">
        <v>322</v>
      </c>
    </row>
    <row r="134" spans="1:8" x14ac:dyDescent="0.25">
      <c r="A134" s="62"/>
      <c r="B134" s="48" t="s">
        <v>465</v>
      </c>
      <c r="C134" s="44"/>
      <c r="D134" s="44"/>
      <c r="E134" s="52"/>
      <c r="F134" s="52"/>
      <c r="G134" s="52"/>
    </row>
    <row r="135" spans="1:8" x14ac:dyDescent="0.25">
      <c r="A135" s="62"/>
      <c r="B135" s="48" t="s">
        <v>1389</v>
      </c>
      <c r="C135" s="46"/>
      <c r="D135" s="44" t="s">
        <v>9</v>
      </c>
      <c r="E135" s="47">
        <v>30.96</v>
      </c>
      <c r="F135" s="47">
        <v>29.43</v>
      </c>
      <c r="G135" s="47" t="e">
        <f>G141/G147*100</f>
        <v>#DIV/0!</v>
      </c>
      <c r="H135">
        <v>29.43</v>
      </c>
    </row>
    <row r="136" spans="1:8" x14ac:dyDescent="0.25">
      <c r="A136" s="62"/>
      <c r="B136" s="48" t="s">
        <v>1391</v>
      </c>
      <c r="C136" s="46"/>
      <c r="D136" s="44" t="s">
        <v>9</v>
      </c>
      <c r="E136" s="47">
        <v>33.33</v>
      </c>
      <c r="F136" s="47" t="e">
        <f>F142/F148*100</f>
        <v>#DIV/0!</v>
      </c>
      <c r="G136" s="47" t="e">
        <f>G142/G148*100</f>
        <v>#DIV/0!</v>
      </c>
    </row>
    <row r="137" spans="1:8" x14ac:dyDescent="0.25">
      <c r="A137" s="62"/>
      <c r="B137" s="48" t="s">
        <v>1340</v>
      </c>
      <c r="C137" s="44"/>
      <c r="D137" s="44"/>
      <c r="E137" s="52"/>
      <c r="F137" s="52"/>
      <c r="G137" s="52"/>
    </row>
    <row r="138" spans="1:8" x14ac:dyDescent="0.25">
      <c r="A138" s="62"/>
      <c r="B138" s="48" t="s">
        <v>1389</v>
      </c>
      <c r="C138" s="44"/>
      <c r="D138" s="44" t="s">
        <v>9</v>
      </c>
      <c r="E138" s="47">
        <v>21</v>
      </c>
      <c r="F138" s="47">
        <f>F144/F147*100</f>
        <v>27.200902934537247</v>
      </c>
      <c r="G138" s="47" t="e">
        <f>G144/G147*100</f>
        <v>#DIV/0!</v>
      </c>
      <c r="H138">
        <v>27.2</v>
      </c>
    </row>
    <row r="139" spans="1:8" x14ac:dyDescent="0.25">
      <c r="A139" s="62"/>
      <c r="B139" s="48" t="s">
        <v>1391</v>
      </c>
      <c r="C139" s="44"/>
      <c r="D139" s="44" t="s">
        <v>9</v>
      </c>
      <c r="E139" s="47">
        <v>0</v>
      </c>
      <c r="F139" s="47" t="e">
        <f>F145/F148*100</f>
        <v>#DIV/0!</v>
      </c>
      <c r="G139" s="47" t="e">
        <f>G145/G148*100</f>
        <v>#DIV/0!</v>
      </c>
    </row>
    <row r="140" spans="1:8" ht="90" x14ac:dyDescent="0.25">
      <c r="A140" s="19"/>
      <c r="B140" s="17" t="s">
        <v>467</v>
      </c>
      <c r="C140" s="6" t="s">
        <v>468</v>
      </c>
      <c r="D140" s="6" t="s">
        <v>1131</v>
      </c>
      <c r="E140" s="11"/>
      <c r="F140" s="11"/>
      <c r="G140" s="11"/>
    </row>
    <row r="141" spans="1:8" x14ac:dyDescent="0.25">
      <c r="A141" s="102"/>
      <c r="B141" s="17" t="s">
        <v>1389</v>
      </c>
      <c r="C141" s="6"/>
      <c r="D141" s="6"/>
      <c r="E141" s="11"/>
      <c r="F141" s="11">
        <v>521</v>
      </c>
      <c r="G141" s="11"/>
    </row>
    <row r="142" spans="1:8" x14ac:dyDescent="0.25">
      <c r="A142" s="102"/>
      <c r="B142" s="17" t="s">
        <v>1391</v>
      </c>
      <c r="C142" s="6"/>
      <c r="D142" s="6"/>
      <c r="E142" s="11"/>
      <c r="F142" s="11">
        <v>0</v>
      </c>
      <c r="G142" s="11"/>
    </row>
    <row r="143" spans="1:8" ht="90" x14ac:dyDescent="0.25">
      <c r="A143" s="19"/>
      <c r="B143" s="17" t="s">
        <v>469</v>
      </c>
      <c r="C143" s="6" t="s">
        <v>470</v>
      </c>
      <c r="D143" s="6" t="s">
        <v>1131</v>
      </c>
      <c r="E143" s="11"/>
      <c r="F143" s="11"/>
      <c r="G143" s="11"/>
    </row>
    <row r="144" spans="1:8" x14ac:dyDescent="0.25">
      <c r="A144" s="102"/>
      <c r="B144" s="17" t="s">
        <v>1389</v>
      </c>
      <c r="C144" s="6"/>
      <c r="D144" s="6"/>
      <c r="E144" s="11"/>
      <c r="F144" s="11">
        <v>482</v>
      </c>
      <c r="G144" s="11"/>
    </row>
    <row r="145" spans="1:8" x14ac:dyDescent="0.25">
      <c r="A145" s="102"/>
      <c r="B145" s="17" t="s">
        <v>1391</v>
      </c>
      <c r="C145" s="6"/>
      <c r="D145" s="6"/>
      <c r="E145" s="11"/>
      <c r="F145" s="11">
        <v>0</v>
      </c>
      <c r="G145" s="11"/>
    </row>
    <row r="146" spans="1:8" ht="75" x14ac:dyDescent="0.25">
      <c r="A146" s="19"/>
      <c r="B146" s="17" t="s">
        <v>471</v>
      </c>
      <c r="C146" s="6" t="s">
        <v>453</v>
      </c>
      <c r="D146" s="6" t="s">
        <v>1131</v>
      </c>
      <c r="E146" s="11"/>
      <c r="F146" s="11"/>
      <c r="G146" s="11"/>
    </row>
    <row r="147" spans="1:8" x14ac:dyDescent="0.25">
      <c r="A147" s="102"/>
      <c r="B147" s="17" t="s">
        <v>1389</v>
      </c>
      <c r="C147" s="6"/>
      <c r="D147" s="6"/>
      <c r="E147" s="11"/>
      <c r="F147" s="11">
        <v>1772</v>
      </c>
      <c r="G147" s="11"/>
    </row>
    <row r="148" spans="1:8" x14ac:dyDescent="0.25">
      <c r="A148" s="102"/>
      <c r="B148" s="17" t="s">
        <v>1391</v>
      </c>
      <c r="C148" s="6"/>
      <c r="D148" s="6"/>
      <c r="E148" s="11"/>
      <c r="F148" s="11">
        <v>0</v>
      </c>
      <c r="G148" s="11"/>
    </row>
    <row r="149" spans="1:8" ht="75" x14ac:dyDescent="0.25">
      <c r="A149" s="44" t="s">
        <v>472</v>
      </c>
      <c r="B149" s="45" t="s">
        <v>473</v>
      </c>
      <c r="C149" s="44"/>
      <c r="D149" s="44" t="s">
        <v>1131</v>
      </c>
      <c r="E149" s="51"/>
      <c r="F149" s="51"/>
      <c r="G149" s="51"/>
    </row>
    <row r="150" spans="1:8" ht="60" x14ac:dyDescent="0.25">
      <c r="A150" s="85"/>
      <c r="B150" s="45" t="s">
        <v>474</v>
      </c>
      <c r="C150" s="44"/>
      <c r="D150" s="44" t="s">
        <v>9</v>
      </c>
      <c r="E150" s="47">
        <v>12.93</v>
      </c>
      <c r="F150" s="47" t="e">
        <f>(F151+F152)/(F153+F154+F155+F156+F157+F158+F159+F160)*100</f>
        <v>#DIV/0!</v>
      </c>
      <c r="G150" s="47" t="e">
        <f>(G151+G152)/(G153+G154+G155+G156+G157+G158+G159+G160)*100</f>
        <v>#DIV/0!</v>
      </c>
      <c r="H150" s="3" t="s">
        <v>322</v>
      </c>
    </row>
    <row r="151" spans="1:8" ht="60" x14ac:dyDescent="0.25">
      <c r="A151" s="19"/>
      <c r="B151" s="17" t="s">
        <v>475</v>
      </c>
      <c r="C151" s="6" t="s">
        <v>414</v>
      </c>
      <c r="D151" s="6" t="s">
        <v>1131</v>
      </c>
      <c r="E151" s="11"/>
      <c r="F151" s="11">
        <v>0</v>
      </c>
      <c r="G151" s="11"/>
      <c r="H151" s="21"/>
    </row>
    <row r="152" spans="1:8" ht="60" x14ac:dyDescent="0.25">
      <c r="A152" s="19"/>
      <c r="B152" s="17" t="s">
        <v>476</v>
      </c>
      <c r="C152" s="6" t="s">
        <v>415</v>
      </c>
      <c r="D152" s="6" t="s">
        <v>1131</v>
      </c>
      <c r="E152" s="11"/>
      <c r="F152" s="11">
        <v>0</v>
      </c>
      <c r="G152" s="11"/>
      <c r="H152" s="21"/>
    </row>
    <row r="153" spans="1:8" ht="60" x14ac:dyDescent="0.25">
      <c r="A153" s="19"/>
      <c r="B153" s="17" t="s">
        <v>477</v>
      </c>
      <c r="C153" s="6" t="s">
        <v>478</v>
      </c>
      <c r="D153" s="6" t="s">
        <v>1131</v>
      </c>
      <c r="E153" s="11"/>
      <c r="F153" s="11">
        <v>0</v>
      </c>
      <c r="G153" s="11"/>
    </row>
    <row r="154" spans="1:8" ht="60" x14ac:dyDescent="0.25">
      <c r="A154" s="19"/>
      <c r="B154" s="17" t="s">
        <v>479</v>
      </c>
      <c r="C154" s="6" t="s">
        <v>399</v>
      </c>
      <c r="D154" s="6" t="s">
        <v>1131</v>
      </c>
      <c r="E154" s="11"/>
      <c r="F154" s="11">
        <v>0</v>
      </c>
      <c r="G154" s="11"/>
      <c r="H154" s="21"/>
    </row>
    <row r="155" spans="1:8" ht="60" x14ac:dyDescent="0.25">
      <c r="A155" s="19"/>
      <c r="B155" s="17" t="s">
        <v>480</v>
      </c>
      <c r="C155" s="6" t="s">
        <v>398</v>
      </c>
      <c r="D155" s="6" t="s">
        <v>1131</v>
      </c>
      <c r="E155" s="11"/>
      <c r="F155" s="11">
        <v>0</v>
      </c>
      <c r="G155" s="11"/>
    </row>
    <row r="156" spans="1:8" ht="60" x14ac:dyDescent="0.25">
      <c r="A156" s="19"/>
      <c r="B156" s="17" t="s">
        <v>481</v>
      </c>
      <c r="C156" s="6" t="s">
        <v>400</v>
      </c>
      <c r="D156" s="6" t="s">
        <v>1131</v>
      </c>
      <c r="E156" s="11"/>
      <c r="F156" s="11">
        <v>0</v>
      </c>
      <c r="G156" s="11"/>
    </row>
    <row r="157" spans="1:8" ht="60" x14ac:dyDescent="0.25">
      <c r="A157" s="19"/>
      <c r="B157" s="17" t="s">
        <v>482</v>
      </c>
      <c r="C157" s="6" t="s">
        <v>483</v>
      </c>
      <c r="D157" s="6" t="s">
        <v>1131</v>
      </c>
      <c r="E157" s="11"/>
      <c r="F157" s="11">
        <v>0</v>
      </c>
      <c r="G157" s="11"/>
    </row>
    <row r="158" spans="1:8" ht="60" x14ac:dyDescent="0.25">
      <c r="A158" s="19"/>
      <c r="B158" s="17" t="s">
        <v>484</v>
      </c>
      <c r="C158" s="6" t="s">
        <v>485</v>
      </c>
      <c r="D158" s="6" t="s">
        <v>1131</v>
      </c>
      <c r="E158" s="11"/>
      <c r="F158" s="11">
        <v>0</v>
      </c>
      <c r="G158" s="11"/>
    </row>
    <row r="159" spans="1:8" ht="75" x14ac:dyDescent="0.25">
      <c r="A159" s="19"/>
      <c r="B159" s="17" t="s">
        <v>486</v>
      </c>
      <c r="C159" s="6" t="s">
        <v>446</v>
      </c>
      <c r="D159" s="6" t="s">
        <v>1131</v>
      </c>
      <c r="E159" s="11"/>
      <c r="F159" s="11">
        <v>0</v>
      </c>
      <c r="G159" s="11"/>
    </row>
    <row r="160" spans="1:8" ht="75" x14ac:dyDescent="0.25">
      <c r="A160" s="19"/>
      <c r="B160" s="17" t="s">
        <v>487</v>
      </c>
      <c r="C160" s="6" t="s">
        <v>488</v>
      </c>
      <c r="D160" s="6" t="s">
        <v>1131</v>
      </c>
      <c r="E160" s="11"/>
      <c r="F160" s="11">
        <v>0</v>
      </c>
      <c r="G160" s="11"/>
    </row>
    <row r="161" spans="1:8" ht="30" x14ac:dyDescent="0.25">
      <c r="A161" s="85"/>
      <c r="B161" s="45" t="s">
        <v>489</v>
      </c>
      <c r="C161" s="44"/>
      <c r="D161" s="44" t="s">
        <v>9</v>
      </c>
      <c r="E161" s="47">
        <v>8.0299999999999994</v>
      </c>
      <c r="F161" s="47">
        <v>8.31</v>
      </c>
      <c r="G161" s="47"/>
      <c r="H161" s="3" t="s">
        <v>28</v>
      </c>
    </row>
    <row r="162" spans="1:8" ht="45" x14ac:dyDescent="0.25">
      <c r="A162" s="19"/>
      <c r="B162" s="17" t="s">
        <v>425</v>
      </c>
      <c r="C162" s="6" t="s">
        <v>426</v>
      </c>
      <c r="D162" s="6" t="s">
        <v>1131</v>
      </c>
      <c r="E162" s="11"/>
      <c r="F162" s="11">
        <v>13790</v>
      </c>
      <c r="G162" s="11"/>
      <c r="H162" s="21"/>
    </row>
    <row r="163" spans="1:8" ht="45" x14ac:dyDescent="0.25">
      <c r="A163" s="19"/>
      <c r="B163" s="17" t="s">
        <v>427</v>
      </c>
      <c r="C163" s="6" t="s">
        <v>490</v>
      </c>
      <c r="D163" s="6" t="s">
        <v>1131</v>
      </c>
      <c r="E163" s="11"/>
      <c r="F163" s="11">
        <v>311</v>
      </c>
      <c r="G163" s="11"/>
    </row>
    <row r="164" spans="1:8" ht="45" x14ac:dyDescent="0.25">
      <c r="A164" s="101"/>
      <c r="B164" s="101" t="s">
        <v>491</v>
      </c>
      <c r="C164" s="6" t="s">
        <v>430</v>
      </c>
      <c r="D164" s="6" t="s">
        <v>1131</v>
      </c>
      <c r="E164" s="11"/>
      <c r="F164" s="11">
        <v>5979</v>
      </c>
      <c r="G164" s="11"/>
      <c r="H164" s="21"/>
    </row>
    <row r="165" spans="1:8" ht="75" x14ac:dyDescent="0.25">
      <c r="A165" s="19"/>
      <c r="B165" s="17" t="s">
        <v>456</v>
      </c>
      <c r="C165" s="6" t="s">
        <v>457</v>
      </c>
      <c r="D165" s="6" t="s">
        <v>1131</v>
      </c>
      <c r="E165" s="11"/>
      <c r="F165" s="11">
        <v>1113</v>
      </c>
      <c r="G165" s="11"/>
      <c r="H165" s="21"/>
    </row>
    <row r="166" spans="1:8" ht="75" x14ac:dyDescent="0.25">
      <c r="A166" s="19"/>
      <c r="B166" s="17" t="s">
        <v>492</v>
      </c>
      <c r="C166" s="6" t="s">
        <v>493</v>
      </c>
      <c r="D166" s="6" t="s">
        <v>1131</v>
      </c>
      <c r="E166" s="11"/>
      <c r="F166" s="11">
        <v>284</v>
      </c>
      <c r="G166" s="11"/>
    </row>
    <row r="167" spans="1:8" ht="75" x14ac:dyDescent="0.25">
      <c r="A167" s="44" t="s">
        <v>494</v>
      </c>
      <c r="B167" s="45" t="s">
        <v>495</v>
      </c>
      <c r="C167" s="44"/>
      <c r="D167" s="44" t="s">
        <v>9</v>
      </c>
      <c r="E167" s="47" t="e">
        <f>(((E168+E169+E170+E171)/(E172+E173+E174+E175))/12*1000)/E176*100</f>
        <v>#DIV/0!</v>
      </c>
      <c r="F167" s="47">
        <v>106.5</v>
      </c>
      <c r="G167" s="47"/>
      <c r="H167" s="3" t="s">
        <v>28</v>
      </c>
    </row>
    <row r="168" spans="1:8" ht="30" x14ac:dyDescent="0.25">
      <c r="A168" s="279"/>
      <c r="B168" s="279" t="s">
        <v>496</v>
      </c>
      <c r="C168" s="6" t="s">
        <v>497</v>
      </c>
      <c r="D168" s="6" t="s">
        <v>1325</v>
      </c>
      <c r="E168" s="11"/>
      <c r="F168" s="11"/>
      <c r="G168" s="11"/>
      <c r="H168" s="21"/>
    </row>
    <row r="169" spans="1:8" ht="30" x14ac:dyDescent="0.25">
      <c r="A169" s="288"/>
      <c r="B169" s="288"/>
      <c r="C169" s="6" t="s">
        <v>498</v>
      </c>
      <c r="D169" s="6" t="s">
        <v>1325</v>
      </c>
      <c r="E169" s="11"/>
      <c r="F169" s="11"/>
      <c r="G169" s="11"/>
    </row>
    <row r="170" spans="1:8" ht="30" x14ac:dyDescent="0.25">
      <c r="A170" s="288"/>
      <c r="B170" s="288"/>
      <c r="C170" s="6" t="s">
        <v>499</v>
      </c>
      <c r="D170" s="6" t="s">
        <v>1325</v>
      </c>
      <c r="E170" s="11"/>
      <c r="F170" s="11"/>
      <c r="G170" s="11"/>
    </row>
    <row r="171" spans="1:8" ht="30" x14ac:dyDescent="0.25">
      <c r="A171" s="280"/>
      <c r="B171" s="280"/>
      <c r="C171" s="6" t="s">
        <v>500</v>
      </c>
      <c r="D171" s="6" t="s">
        <v>1325</v>
      </c>
      <c r="E171" s="11"/>
      <c r="F171" s="11"/>
      <c r="G171" s="11"/>
    </row>
    <row r="172" spans="1:8" ht="30" x14ac:dyDescent="0.25">
      <c r="A172" s="279"/>
      <c r="B172" s="279" t="s">
        <v>501</v>
      </c>
      <c r="C172" s="6" t="s">
        <v>502</v>
      </c>
      <c r="D172" s="38" t="s">
        <v>1131</v>
      </c>
      <c r="E172" s="11"/>
      <c r="F172" s="11"/>
      <c r="G172" s="11"/>
      <c r="H172" s="21"/>
    </row>
    <row r="173" spans="1:8" ht="30" x14ac:dyDescent="0.25">
      <c r="A173" s="288"/>
      <c r="B173" s="288"/>
      <c r="C173" s="6" t="s">
        <v>503</v>
      </c>
      <c r="D173" s="38" t="s">
        <v>1131</v>
      </c>
      <c r="E173" s="11"/>
      <c r="F173" s="11"/>
      <c r="G173" s="11"/>
    </row>
    <row r="174" spans="1:8" ht="30" x14ac:dyDescent="0.25">
      <c r="A174" s="288"/>
      <c r="B174" s="288"/>
      <c r="C174" s="6" t="s">
        <v>504</v>
      </c>
      <c r="D174" s="38" t="s">
        <v>1131</v>
      </c>
      <c r="E174" s="11"/>
      <c r="F174" s="11"/>
      <c r="G174" s="11"/>
    </row>
    <row r="175" spans="1:8" ht="30" x14ac:dyDescent="0.25">
      <c r="A175" s="280"/>
      <c r="B175" s="280"/>
      <c r="C175" s="6" t="s">
        <v>505</v>
      </c>
      <c r="D175" s="38" t="s">
        <v>1131</v>
      </c>
      <c r="E175" s="11"/>
      <c r="F175" s="11"/>
      <c r="G175" s="11"/>
    </row>
    <row r="176" spans="1:8" ht="30" x14ac:dyDescent="0.25">
      <c r="A176" s="19"/>
      <c r="B176" s="17" t="s">
        <v>506</v>
      </c>
      <c r="C176" s="6" t="s">
        <v>207</v>
      </c>
      <c r="D176" s="6" t="s">
        <v>1325</v>
      </c>
      <c r="E176" s="11"/>
      <c r="F176" s="11"/>
      <c r="G176" s="11"/>
    </row>
    <row r="177" spans="1:8" ht="45" x14ac:dyDescent="0.25">
      <c r="A177" s="155" t="s">
        <v>507</v>
      </c>
      <c r="B177" s="156" t="s">
        <v>1650</v>
      </c>
      <c r="C177" s="155"/>
      <c r="D177" s="155" t="s">
        <v>9</v>
      </c>
      <c r="E177" s="157"/>
      <c r="F177" s="157"/>
      <c r="G177" s="157"/>
      <c r="H177" s="3" t="s">
        <v>112</v>
      </c>
    </row>
    <row r="178" spans="1:8" ht="75" x14ac:dyDescent="0.25">
      <c r="A178" s="155" t="s">
        <v>508</v>
      </c>
      <c r="B178" s="156" t="s">
        <v>1651</v>
      </c>
      <c r="C178" s="155"/>
      <c r="D178" s="155" t="s">
        <v>9</v>
      </c>
      <c r="E178" s="157"/>
      <c r="F178" s="157"/>
      <c r="G178" s="157"/>
      <c r="H178" s="3" t="s">
        <v>112</v>
      </c>
    </row>
    <row r="179" spans="1:8" ht="90" x14ac:dyDescent="0.25">
      <c r="A179" s="155" t="s">
        <v>1652</v>
      </c>
      <c r="B179" s="156" t="s">
        <v>1653</v>
      </c>
      <c r="C179" s="155"/>
      <c r="D179" s="155" t="s">
        <v>9</v>
      </c>
      <c r="E179" s="157" t="e">
        <f>E180/E181</f>
        <v>#DIV/0!</v>
      </c>
      <c r="F179" s="157" t="e">
        <f t="shared" ref="F179:G179" si="0">F180/F181</f>
        <v>#DIV/0!</v>
      </c>
      <c r="G179" s="157" t="e">
        <f t="shared" si="0"/>
        <v>#DIV/0!</v>
      </c>
    </row>
    <row r="180" spans="1:8" ht="45" x14ac:dyDescent="0.25">
      <c r="A180" s="148"/>
      <c r="B180" s="17" t="s">
        <v>1654</v>
      </c>
      <c r="C180" s="6"/>
      <c r="D180" s="6" t="s">
        <v>1131</v>
      </c>
      <c r="E180" s="11"/>
      <c r="F180" s="11"/>
      <c r="G180" s="11"/>
    </row>
    <row r="181" spans="1:8" ht="45" x14ac:dyDescent="0.25">
      <c r="A181" s="148"/>
      <c r="B181" s="17" t="s">
        <v>1655</v>
      </c>
      <c r="C181" s="6"/>
      <c r="D181" s="6" t="s">
        <v>1131</v>
      </c>
      <c r="E181" s="11"/>
      <c r="F181" s="11"/>
      <c r="G181" s="11"/>
    </row>
    <row r="182" spans="1:8" ht="90" x14ac:dyDescent="0.25">
      <c r="A182" s="155" t="s">
        <v>1656</v>
      </c>
      <c r="B182" s="156" t="s">
        <v>1657</v>
      </c>
      <c r="C182" s="155"/>
      <c r="D182" s="155" t="s">
        <v>9</v>
      </c>
      <c r="E182" s="157" t="e">
        <f>E183/E184</f>
        <v>#DIV/0!</v>
      </c>
      <c r="F182" s="157" t="e">
        <f t="shared" ref="F182" si="1">F183/F184</f>
        <v>#DIV/0!</v>
      </c>
      <c r="G182" s="157" t="e">
        <f t="shared" ref="G182" si="2">G183/G184</f>
        <v>#DIV/0!</v>
      </c>
    </row>
    <row r="183" spans="1:8" ht="45" x14ac:dyDescent="0.25">
      <c r="A183" s="148"/>
      <c r="B183" s="17" t="s">
        <v>1658</v>
      </c>
      <c r="C183" s="6"/>
      <c r="D183" s="6" t="s">
        <v>1131</v>
      </c>
      <c r="E183" s="11"/>
      <c r="F183" s="11"/>
      <c r="G183" s="11"/>
    </row>
    <row r="184" spans="1:8" ht="45" x14ac:dyDescent="0.25">
      <c r="A184" s="148"/>
      <c r="B184" s="17" t="s">
        <v>1659</v>
      </c>
      <c r="C184" s="6"/>
      <c r="D184" s="6" t="s">
        <v>1131</v>
      </c>
      <c r="E184" s="11"/>
      <c r="F184" s="11"/>
      <c r="G184" s="11"/>
    </row>
    <row r="185" spans="1:8" ht="60" x14ac:dyDescent="0.25">
      <c r="A185" s="49" t="s">
        <v>509</v>
      </c>
      <c r="B185" s="50" t="s">
        <v>510</v>
      </c>
      <c r="C185" s="46"/>
      <c r="D185" s="44"/>
      <c r="E185" s="46"/>
      <c r="F185" s="46"/>
      <c r="G185" s="46"/>
    </row>
    <row r="186" spans="1:8" ht="75" x14ac:dyDescent="0.25">
      <c r="A186" s="44" t="s">
        <v>512</v>
      </c>
      <c r="B186" s="45" t="s">
        <v>511</v>
      </c>
      <c r="C186" s="46"/>
      <c r="D186" s="44"/>
      <c r="E186" s="52"/>
      <c r="F186" s="52"/>
      <c r="G186" s="52"/>
      <c r="H186" s="3" t="s">
        <v>322</v>
      </c>
    </row>
    <row r="187" spans="1:8" x14ac:dyDescent="0.25">
      <c r="A187" s="44"/>
      <c r="B187" s="48" t="s">
        <v>1389</v>
      </c>
      <c r="C187" s="46"/>
      <c r="D187" s="44" t="s">
        <v>9</v>
      </c>
      <c r="E187" s="47">
        <v>85.94</v>
      </c>
      <c r="F187" s="47">
        <f>F190/F193*100</f>
        <v>88.349195930423363</v>
      </c>
      <c r="G187" s="47" t="e">
        <f>G190/G193*100</f>
        <v>#DIV/0!</v>
      </c>
      <c r="H187" s="3"/>
    </row>
    <row r="188" spans="1:8" x14ac:dyDescent="0.25">
      <c r="A188" s="44"/>
      <c r="B188" s="48" t="s">
        <v>1391</v>
      </c>
      <c r="C188" s="46"/>
      <c r="D188" s="44" t="s">
        <v>9</v>
      </c>
      <c r="E188" s="47">
        <v>0</v>
      </c>
      <c r="F188" s="47" t="e">
        <f>F191/F194*100</f>
        <v>#DIV/0!</v>
      </c>
      <c r="G188" s="47" t="e">
        <f>G191/G194*100</f>
        <v>#DIV/0!</v>
      </c>
      <c r="H188" s="3"/>
    </row>
    <row r="189" spans="1:8" ht="90" x14ac:dyDescent="0.25">
      <c r="A189" s="6"/>
      <c r="B189" s="17" t="s">
        <v>513</v>
      </c>
      <c r="C189" s="6" t="s">
        <v>514</v>
      </c>
      <c r="D189" s="6" t="s">
        <v>1131</v>
      </c>
      <c r="E189" s="11"/>
      <c r="F189" s="11"/>
      <c r="G189" s="11"/>
      <c r="H189" s="21"/>
    </row>
    <row r="190" spans="1:8" x14ac:dyDescent="0.25">
      <c r="A190" s="6"/>
      <c r="B190" s="17" t="s">
        <v>1389</v>
      </c>
      <c r="C190" s="6"/>
      <c r="D190" s="6"/>
      <c r="E190" s="11"/>
      <c r="F190" s="11">
        <v>2692</v>
      </c>
      <c r="G190" s="11"/>
      <c r="H190" s="21"/>
    </row>
    <row r="191" spans="1:8" x14ac:dyDescent="0.25">
      <c r="A191" s="6"/>
      <c r="B191" s="17" t="s">
        <v>1391</v>
      </c>
      <c r="C191" s="6"/>
      <c r="D191" s="6"/>
      <c r="E191" s="11"/>
      <c r="F191" s="11">
        <v>0</v>
      </c>
      <c r="G191" s="11"/>
      <c r="H191" s="21"/>
    </row>
    <row r="192" spans="1:8" ht="75" x14ac:dyDescent="0.25">
      <c r="A192" s="6"/>
      <c r="B192" s="17" t="s">
        <v>515</v>
      </c>
      <c r="C192" s="6" t="s">
        <v>516</v>
      </c>
      <c r="D192" s="6" t="s">
        <v>1131</v>
      </c>
      <c r="E192" s="11"/>
      <c r="F192" s="11"/>
      <c r="G192" s="11"/>
    </row>
    <row r="193" spans="1:8" x14ac:dyDescent="0.25">
      <c r="A193" s="6"/>
      <c r="B193" s="17" t="s">
        <v>1389</v>
      </c>
      <c r="C193" s="6"/>
      <c r="D193" s="6"/>
      <c r="E193" s="11"/>
      <c r="F193" s="11">
        <v>3047</v>
      </c>
      <c r="G193" s="11"/>
    </row>
    <row r="194" spans="1:8" x14ac:dyDescent="0.25">
      <c r="A194" s="6"/>
      <c r="B194" s="17" t="s">
        <v>1391</v>
      </c>
      <c r="C194" s="6"/>
      <c r="D194" s="6"/>
      <c r="E194" s="11"/>
      <c r="F194" s="11">
        <v>0</v>
      </c>
      <c r="G194" s="11"/>
    </row>
    <row r="195" spans="1:8" ht="60" x14ac:dyDescent="0.25">
      <c r="A195" s="44" t="s">
        <v>517</v>
      </c>
      <c r="B195" s="45" t="s">
        <v>518</v>
      </c>
      <c r="C195" s="46"/>
      <c r="D195" s="44"/>
      <c r="E195" s="52"/>
      <c r="F195" s="52"/>
      <c r="G195" s="52"/>
      <c r="H195" s="3" t="s">
        <v>322</v>
      </c>
    </row>
    <row r="196" spans="1:8" x14ac:dyDescent="0.25">
      <c r="A196" s="44"/>
      <c r="B196" s="48" t="s">
        <v>1389</v>
      </c>
      <c r="C196" s="46"/>
      <c r="D196" s="44" t="s">
        <v>9</v>
      </c>
      <c r="E196" s="47">
        <v>162.6</v>
      </c>
      <c r="F196" s="47">
        <v>162.13</v>
      </c>
      <c r="G196" s="47"/>
      <c r="H196" s="3"/>
    </row>
    <row r="197" spans="1:8" x14ac:dyDescent="0.25">
      <c r="A197" s="44"/>
      <c r="B197" s="48" t="s">
        <v>1391</v>
      </c>
      <c r="C197" s="46"/>
      <c r="D197" s="44" t="s">
        <v>9</v>
      </c>
      <c r="E197" s="47">
        <v>85.14</v>
      </c>
      <c r="F197" s="47">
        <v>797.45</v>
      </c>
      <c r="G197" s="47"/>
      <c r="H197" s="3"/>
    </row>
    <row r="198" spans="1:8" ht="105" x14ac:dyDescent="0.25">
      <c r="A198" s="6"/>
      <c r="B198" s="17" t="s">
        <v>519</v>
      </c>
      <c r="C198" s="6" t="s">
        <v>520</v>
      </c>
      <c r="D198" s="6" t="s">
        <v>1376</v>
      </c>
      <c r="E198" s="11"/>
      <c r="F198" s="11"/>
      <c r="G198" s="11"/>
      <c r="H198" s="3"/>
    </row>
    <row r="199" spans="1:8" x14ac:dyDescent="0.25">
      <c r="A199" s="6"/>
      <c r="B199" s="17" t="s">
        <v>1389</v>
      </c>
      <c r="C199" s="6"/>
      <c r="D199" s="6"/>
      <c r="E199" s="11"/>
      <c r="F199" s="11">
        <v>2809</v>
      </c>
      <c r="G199" s="11"/>
      <c r="H199" s="3"/>
    </row>
    <row r="200" spans="1:8" x14ac:dyDescent="0.25">
      <c r="A200" s="6"/>
      <c r="B200" s="17" t="s">
        <v>1391</v>
      </c>
      <c r="C200" s="6"/>
      <c r="D200" s="6"/>
      <c r="E200" s="11"/>
      <c r="F200" s="11">
        <v>120</v>
      </c>
      <c r="G200" s="11"/>
      <c r="H200" s="3"/>
    </row>
    <row r="201" spans="1:8" ht="75" x14ac:dyDescent="0.25">
      <c r="A201" s="6"/>
      <c r="B201" s="17" t="s">
        <v>521</v>
      </c>
      <c r="C201" s="6" t="s">
        <v>522</v>
      </c>
      <c r="D201" s="6" t="s">
        <v>1131</v>
      </c>
      <c r="E201" s="11"/>
      <c r="F201" s="11"/>
      <c r="G201" s="11"/>
      <c r="H201" s="3"/>
    </row>
    <row r="202" spans="1:8" x14ac:dyDescent="0.25">
      <c r="A202" s="6"/>
      <c r="B202" s="17" t="s">
        <v>1389</v>
      </c>
      <c r="C202" s="6"/>
      <c r="D202" s="6"/>
      <c r="E202" s="11"/>
      <c r="F202" s="11">
        <v>9855</v>
      </c>
      <c r="G202" s="11"/>
      <c r="H202" s="3"/>
    </row>
    <row r="203" spans="1:8" x14ac:dyDescent="0.25">
      <c r="A203" s="6"/>
      <c r="B203" s="17" t="s">
        <v>1391</v>
      </c>
      <c r="C203" s="6"/>
      <c r="D203" s="6"/>
      <c r="E203" s="11"/>
      <c r="F203" s="11">
        <v>76</v>
      </c>
      <c r="G203" s="11"/>
      <c r="H203" s="3"/>
    </row>
    <row r="204" spans="1:8" ht="75" x14ac:dyDescent="0.25">
      <c r="A204" s="44" t="s">
        <v>809</v>
      </c>
      <c r="B204" s="45" t="s">
        <v>528</v>
      </c>
      <c r="C204" s="46"/>
      <c r="D204" s="44"/>
      <c r="E204" s="52"/>
      <c r="F204" s="52"/>
      <c r="G204" s="52"/>
      <c r="H204" s="3" t="s">
        <v>28</v>
      </c>
    </row>
    <row r="205" spans="1:8" x14ac:dyDescent="0.25">
      <c r="A205" s="61"/>
      <c r="B205" s="45" t="s">
        <v>209</v>
      </c>
      <c r="C205" s="46"/>
      <c r="D205" s="44" t="s">
        <v>1323</v>
      </c>
      <c r="E205" s="47">
        <v>20.02</v>
      </c>
      <c r="F205" s="47" t="e">
        <f>F207/(F212+F209+F210+F211++F213+F214+F215+F216)</f>
        <v>#DIV/0!</v>
      </c>
      <c r="G205" s="47" t="e">
        <f>G207/(G212+G209+G210+G211++G213+G214+G215+G216)</f>
        <v>#DIV/0!</v>
      </c>
      <c r="H205" s="3"/>
    </row>
    <row r="206" spans="1:8" x14ac:dyDescent="0.25">
      <c r="A206" s="61"/>
      <c r="B206" s="45" t="s">
        <v>248</v>
      </c>
      <c r="C206" s="46"/>
      <c r="D206" s="44" t="s">
        <v>1323</v>
      </c>
      <c r="E206" s="47">
        <v>7.16</v>
      </c>
      <c r="F206" s="47" t="e">
        <f>F208/(F213+F210+F211+F212++F214+F215+F216+F209)</f>
        <v>#DIV/0!</v>
      </c>
      <c r="G206" s="47" t="e">
        <f>G208/(G213+G210+G211+G212++G214+G215+G216+G209)</f>
        <v>#DIV/0!</v>
      </c>
      <c r="H206" s="3"/>
    </row>
    <row r="207" spans="1:8" ht="75" x14ac:dyDescent="0.25">
      <c r="A207" s="24"/>
      <c r="B207" s="17" t="s">
        <v>523</v>
      </c>
      <c r="C207" s="6" t="s">
        <v>524</v>
      </c>
      <c r="D207" s="6" t="s">
        <v>1323</v>
      </c>
      <c r="E207" s="11"/>
      <c r="F207" s="11"/>
      <c r="G207" s="11"/>
      <c r="H207" s="21"/>
    </row>
    <row r="208" spans="1:8" ht="75" x14ac:dyDescent="0.25">
      <c r="A208" s="24"/>
      <c r="B208" s="17" t="s">
        <v>525</v>
      </c>
      <c r="C208" s="6" t="s">
        <v>526</v>
      </c>
      <c r="D208" s="6" t="s">
        <v>1323</v>
      </c>
      <c r="E208" s="11"/>
      <c r="F208" s="11"/>
      <c r="G208" s="11"/>
    </row>
    <row r="209" spans="1:9" ht="60" x14ac:dyDescent="0.25">
      <c r="A209" s="24"/>
      <c r="B209" s="17" t="s">
        <v>475</v>
      </c>
      <c r="C209" s="6" t="s">
        <v>414</v>
      </c>
      <c r="D209" s="6" t="s">
        <v>1131</v>
      </c>
      <c r="E209" s="11"/>
      <c r="F209" s="11"/>
      <c r="G209" s="11"/>
      <c r="H209" s="21"/>
      <c r="I209" s="21"/>
    </row>
    <row r="210" spans="1:9" ht="60" x14ac:dyDescent="0.25">
      <c r="A210" s="24"/>
      <c r="B210" s="17" t="s">
        <v>476</v>
      </c>
      <c r="C210" s="6" t="s">
        <v>415</v>
      </c>
      <c r="D210" s="6" t="s">
        <v>1131</v>
      </c>
      <c r="E210" s="11"/>
      <c r="F210" s="11"/>
      <c r="G210" s="11"/>
    </row>
    <row r="211" spans="1:9" ht="60" x14ac:dyDescent="0.25">
      <c r="A211" s="6"/>
      <c r="B211" s="17" t="s">
        <v>477</v>
      </c>
      <c r="C211" s="6" t="s">
        <v>478</v>
      </c>
      <c r="D211" s="6" t="s">
        <v>1131</v>
      </c>
      <c r="E211" s="11"/>
      <c r="F211" s="11"/>
      <c r="G211" s="11"/>
    </row>
    <row r="212" spans="1:9" ht="60" x14ac:dyDescent="0.25">
      <c r="A212" s="30"/>
      <c r="B212" s="17" t="s">
        <v>479</v>
      </c>
      <c r="C212" s="6" t="s">
        <v>399</v>
      </c>
      <c r="D212" s="6" t="s">
        <v>1131</v>
      </c>
      <c r="E212" s="11"/>
      <c r="F212" s="11"/>
      <c r="G212" s="11"/>
    </row>
    <row r="213" spans="1:9" ht="60" x14ac:dyDescent="0.25">
      <c r="A213" s="23"/>
      <c r="B213" s="17" t="s">
        <v>480</v>
      </c>
      <c r="C213" s="6" t="s">
        <v>398</v>
      </c>
      <c r="D213" s="6" t="s">
        <v>1131</v>
      </c>
      <c r="E213" s="11"/>
      <c r="F213" s="11"/>
      <c r="G213" s="11"/>
    </row>
    <row r="214" spans="1:9" ht="60" x14ac:dyDescent="0.25">
      <c r="A214" s="23"/>
      <c r="B214" s="17" t="s">
        <v>481</v>
      </c>
      <c r="C214" s="6" t="s">
        <v>400</v>
      </c>
      <c r="D214" s="6" t="s">
        <v>1131</v>
      </c>
      <c r="E214" s="11"/>
      <c r="F214" s="11"/>
      <c r="G214" s="11"/>
    </row>
    <row r="215" spans="1:9" ht="60" x14ac:dyDescent="0.25">
      <c r="A215" s="23"/>
      <c r="B215" s="17" t="s">
        <v>482</v>
      </c>
      <c r="C215" s="6" t="s">
        <v>483</v>
      </c>
      <c r="D215" s="6" t="s">
        <v>1131</v>
      </c>
      <c r="E215" s="11"/>
      <c r="F215" s="11"/>
      <c r="G215" s="11"/>
    </row>
    <row r="216" spans="1:9" ht="60" x14ac:dyDescent="0.25">
      <c r="A216" s="23"/>
      <c r="B216" s="17" t="s">
        <v>484</v>
      </c>
      <c r="C216" s="6" t="s">
        <v>485</v>
      </c>
      <c r="D216" s="6" t="s">
        <v>1131</v>
      </c>
      <c r="E216" s="11"/>
      <c r="F216" s="11"/>
      <c r="G216" s="11"/>
    </row>
    <row r="217" spans="1:9" s="110" customFormat="1" ht="60" x14ac:dyDescent="0.25">
      <c r="A217" s="44" t="s">
        <v>527</v>
      </c>
      <c r="B217" s="45" t="s">
        <v>529</v>
      </c>
      <c r="C217" s="46"/>
      <c r="D217" s="44"/>
      <c r="E217" s="52"/>
      <c r="F217" s="52"/>
      <c r="G217" s="52"/>
      <c r="H217" s="109" t="s">
        <v>322</v>
      </c>
    </row>
    <row r="218" spans="1:9" s="110" customFormat="1" x14ac:dyDescent="0.25">
      <c r="A218" s="44"/>
      <c r="B218" s="45" t="s">
        <v>209</v>
      </c>
      <c r="C218" s="46"/>
      <c r="D218" s="44"/>
      <c r="E218" s="52"/>
      <c r="F218" s="52"/>
      <c r="G218" s="52"/>
    </row>
    <row r="219" spans="1:9" s="110" customFormat="1" x14ac:dyDescent="0.25">
      <c r="A219" s="44"/>
      <c r="B219" s="48" t="s">
        <v>1389</v>
      </c>
      <c r="C219" s="46"/>
      <c r="D219" s="44" t="s">
        <v>1323</v>
      </c>
      <c r="E219" s="47">
        <v>28.14</v>
      </c>
      <c r="F219" s="47">
        <v>29.02</v>
      </c>
      <c r="G219" s="47"/>
    </row>
    <row r="220" spans="1:9" s="110" customFormat="1" x14ac:dyDescent="0.25">
      <c r="A220" s="44"/>
      <c r="B220" s="48" t="s">
        <v>1391</v>
      </c>
      <c r="C220" s="46"/>
      <c r="D220" s="44" t="s">
        <v>1323</v>
      </c>
      <c r="E220" s="47">
        <v>19.16</v>
      </c>
      <c r="F220" s="47">
        <v>23.92</v>
      </c>
      <c r="G220" s="47"/>
    </row>
    <row r="221" spans="1:9" s="110" customFormat="1" x14ac:dyDescent="0.25">
      <c r="A221" s="44"/>
      <c r="B221" s="45" t="s">
        <v>248</v>
      </c>
      <c r="C221" s="46"/>
      <c r="D221" s="44"/>
      <c r="E221" s="52"/>
      <c r="F221" s="52"/>
      <c r="G221" s="52"/>
    </row>
    <row r="222" spans="1:9" s="110" customFormat="1" x14ac:dyDescent="0.25">
      <c r="A222" s="44"/>
      <c r="B222" s="48" t="s">
        <v>1389</v>
      </c>
      <c r="C222" s="46"/>
      <c r="D222" s="44" t="s">
        <v>1323</v>
      </c>
      <c r="E222" s="47">
        <v>22.89</v>
      </c>
      <c r="F222" s="47">
        <v>25.68</v>
      </c>
      <c r="G222" s="47"/>
    </row>
    <row r="223" spans="1:9" s="110" customFormat="1" x14ac:dyDescent="0.25">
      <c r="A223" s="44"/>
      <c r="B223" s="48" t="s">
        <v>1391</v>
      </c>
      <c r="C223" s="46"/>
      <c r="D223" s="44" t="s">
        <v>1323</v>
      </c>
      <c r="E223" s="47">
        <v>19.16</v>
      </c>
      <c r="F223" s="47">
        <v>15.55</v>
      </c>
      <c r="G223" s="47"/>
    </row>
    <row r="224" spans="1:9" ht="75" x14ac:dyDescent="0.25">
      <c r="A224" s="8"/>
      <c r="B224" s="17" t="s">
        <v>530</v>
      </c>
      <c r="C224" s="6" t="s">
        <v>531</v>
      </c>
      <c r="D224" s="6" t="s">
        <v>1323</v>
      </c>
      <c r="E224" s="11"/>
      <c r="F224" s="11"/>
      <c r="G224" s="11"/>
    </row>
    <row r="225" spans="1:8" x14ac:dyDescent="0.25">
      <c r="A225" s="8"/>
      <c r="B225" s="17" t="s">
        <v>1389</v>
      </c>
      <c r="C225" s="6"/>
      <c r="D225" s="6"/>
      <c r="E225" s="11"/>
      <c r="F225" s="11">
        <v>2816</v>
      </c>
      <c r="G225" s="11"/>
    </row>
    <row r="226" spans="1:8" x14ac:dyDescent="0.25">
      <c r="A226" s="8"/>
      <c r="B226" s="17" t="s">
        <v>1391</v>
      </c>
      <c r="C226" s="6"/>
      <c r="D226" s="6"/>
      <c r="E226" s="11"/>
      <c r="F226" s="11">
        <v>20</v>
      </c>
      <c r="G226" s="11"/>
    </row>
    <row r="227" spans="1:8" ht="90" x14ac:dyDescent="0.25">
      <c r="A227" s="8"/>
      <c r="B227" s="17" t="s">
        <v>532</v>
      </c>
      <c r="C227" s="6" t="s">
        <v>533</v>
      </c>
      <c r="D227" s="6" t="s">
        <v>1323</v>
      </c>
      <c r="E227" s="11"/>
      <c r="F227" s="11"/>
      <c r="G227" s="11"/>
    </row>
    <row r="228" spans="1:8" x14ac:dyDescent="0.25">
      <c r="A228" s="8"/>
      <c r="B228" s="17" t="s">
        <v>1389</v>
      </c>
      <c r="C228" s="6"/>
      <c r="D228" s="6"/>
      <c r="E228" s="11"/>
      <c r="F228" s="11">
        <v>2492</v>
      </c>
      <c r="G228" s="11"/>
    </row>
    <row r="229" spans="1:8" x14ac:dyDescent="0.25">
      <c r="A229" s="8"/>
      <c r="B229" s="17" t="s">
        <v>1391</v>
      </c>
      <c r="C229" s="6"/>
      <c r="D229" s="6"/>
      <c r="E229" s="11"/>
      <c r="F229" s="11">
        <v>13</v>
      </c>
      <c r="G229" s="11"/>
    </row>
    <row r="230" spans="1:8" ht="75" x14ac:dyDescent="0.25">
      <c r="A230" s="8"/>
      <c r="B230" s="17" t="s">
        <v>534</v>
      </c>
      <c r="C230" s="6" t="s">
        <v>535</v>
      </c>
      <c r="D230" s="6" t="s">
        <v>1131</v>
      </c>
      <c r="E230" s="11"/>
      <c r="F230" s="11"/>
      <c r="G230" s="11"/>
    </row>
    <row r="231" spans="1:8" x14ac:dyDescent="0.25">
      <c r="A231" s="8"/>
      <c r="B231" s="17" t="s">
        <v>1389</v>
      </c>
      <c r="C231" s="6"/>
      <c r="D231" s="6"/>
      <c r="E231" s="11"/>
      <c r="F231" s="11">
        <v>10295</v>
      </c>
      <c r="G231" s="11"/>
    </row>
    <row r="232" spans="1:8" x14ac:dyDescent="0.25">
      <c r="A232" s="8"/>
      <c r="B232" s="17" t="s">
        <v>1391</v>
      </c>
      <c r="C232" s="6"/>
      <c r="D232" s="6"/>
      <c r="E232" s="11"/>
      <c r="F232" s="11">
        <v>84</v>
      </c>
      <c r="G232" s="11"/>
    </row>
    <row r="233" spans="1:8" ht="75" x14ac:dyDescent="0.25">
      <c r="A233" s="44" t="s">
        <v>536</v>
      </c>
      <c r="B233" s="45" t="s">
        <v>537</v>
      </c>
      <c r="C233" s="44"/>
      <c r="D233" s="44"/>
      <c r="E233" s="52"/>
      <c r="F233" s="52"/>
      <c r="G233" s="52"/>
      <c r="H233" s="3" t="s">
        <v>322</v>
      </c>
    </row>
    <row r="234" spans="1:8" x14ac:dyDescent="0.25">
      <c r="A234" s="44"/>
      <c r="B234" s="48" t="s">
        <v>1389</v>
      </c>
      <c r="C234" s="44"/>
      <c r="D234" s="44" t="s">
        <v>9</v>
      </c>
      <c r="E234" s="47">
        <v>65.22</v>
      </c>
      <c r="F234" s="47">
        <v>78.569999999999993</v>
      </c>
      <c r="G234" s="47" t="e">
        <f>G237/G240*100</f>
        <v>#DIV/0!</v>
      </c>
      <c r="H234" s="3"/>
    </row>
    <row r="235" spans="1:8" x14ac:dyDescent="0.25">
      <c r="A235" s="44"/>
      <c r="B235" s="48" t="s">
        <v>1391</v>
      </c>
      <c r="C235" s="44"/>
      <c r="D235" s="44" t="s">
        <v>9</v>
      </c>
      <c r="E235" s="47">
        <v>100</v>
      </c>
      <c r="F235" s="47">
        <f>F238/F241*100</f>
        <v>100</v>
      </c>
      <c r="G235" s="47" t="e">
        <f>G238/G241*100</f>
        <v>#DIV/0!</v>
      </c>
      <c r="H235" s="3"/>
    </row>
    <row r="236" spans="1:8" ht="75" x14ac:dyDescent="0.25">
      <c r="A236" s="8"/>
      <c r="B236" s="17" t="s">
        <v>538</v>
      </c>
      <c r="C236" s="6" t="s">
        <v>539</v>
      </c>
      <c r="D236" s="6" t="s">
        <v>1323</v>
      </c>
      <c r="E236" s="11"/>
      <c r="F236" s="11"/>
      <c r="G236" s="11"/>
    </row>
    <row r="237" spans="1:8" x14ac:dyDescent="0.25">
      <c r="A237" s="8"/>
      <c r="B237" s="17" t="s">
        <v>1389</v>
      </c>
      <c r="C237" s="6"/>
      <c r="D237" s="6"/>
      <c r="E237" s="11"/>
      <c r="F237" s="11">
        <v>22</v>
      </c>
      <c r="G237" s="11"/>
    </row>
    <row r="238" spans="1:8" x14ac:dyDescent="0.25">
      <c r="A238" s="8"/>
      <c r="B238" s="17" t="s">
        <v>1391</v>
      </c>
      <c r="C238" s="6"/>
      <c r="D238" s="6"/>
      <c r="E238" s="11"/>
      <c r="F238" s="11">
        <v>2</v>
      </c>
      <c r="G238" s="11"/>
    </row>
    <row r="239" spans="1:8" ht="75" x14ac:dyDescent="0.25">
      <c r="A239" s="8"/>
      <c r="B239" s="17" t="s">
        <v>540</v>
      </c>
      <c r="C239" s="6" t="s">
        <v>541</v>
      </c>
      <c r="D239" s="6" t="s">
        <v>1323</v>
      </c>
      <c r="E239" s="11"/>
      <c r="F239" s="11"/>
      <c r="G239" s="11"/>
    </row>
    <row r="240" spans="1:8" x14ac:dyDescent="0.25">
      <c r="A240" s="8"/>
      <c r="B240" s="17" t="s">
        <v>1389</v>
      </c>
      <c r="C240" s="6"/>
      <c r="D240" s="6"/>
      <c r="E240" s="11"/>
      <c r="F240" s="11">
        <v>24</v>
      </c>
      <c r="G240" s="11"/>
    </row>
    <row r="241" spans="1:8" x14ac:dyDescent="0.25">
      <c r="A241" s="8"/>
      <c r="B241" s="17" t="s">
        <v>1391</v>
      </c>
      <c r="C241" s="6"/>
      <c r="D241" s="6"/>
      <c r="E241" s="11"/>
      <c r="F241" s="11">
        <v>2</v>
      </c>
      <c r="G241" s="11"/>
    </row>
    <row r="242" spans="1:8" ht="120" x14ac:dyDescent="0.25">
      <c r="A242" s="44" t="s">
        <v>1342</v>
      </c>
      <c r="B242" s="45" t="s">
        <v>542</v>
      </c>
      <c r="C242" s="44"/>
      <c r="D242" s="46"/>
      <c r="E242" s="51"/>
      <c r="F242" s="51"/>
      <c r="G242" s="51"/>
    </row>
    <row r="243" spans="1:8" ht="60" x14ac:dyDescent="0.25">
      <c r="A243" s="46"/>
      <c r="B243" s="45" t="s">
        <v>543</v>
      </c>
      <c r="C243" s="44"/>
      <c r="D243" s="44" t="s">
        <v>1322</v>
      </c>
      <c r="E243" s="47">
        <v>17.489999999999998</v>
      </c>
      <c r="F243" s="47" t="e">
        <f>(F244+F245+F246)/(F247+F248+F249+F250+F251+F252+F253+F254)</f>
        <v>#DIV/0!</v>
      </c>
      <c r="G243" s="47" t="e">
        <f>(G244+G245+G246)/(G247+G248+G249+G250+G251+G252+G253+G254)</f>
        <v>#DIV/0!</v>
      </c>
      <c r="H243" s="3" t="s">
        <v>322</v>
      </c>
    </row>
    <row r="244" spans="1:8" ht="45" x14ac:dyDescent="0.25">
      <c r="A244" s="279"/>
      <c r="B244" s="279" t="s">
        <v>544</v>
      </c>
      <c r="C244" s="6" t="s">
        <v>545</v>
      </c>
      <c r="D244" s="6" t="s">
        <v>1322</v>
      </c>
      <c r="E244" s="11"/>
      <c r="F244" s="11">
        <v>0</v>
      </c>
      <c r="G244" s="11"/>
      <c r="H244" s="21"/>
    </row>
    <row r="245" spans="1:8" ht="45" x14ac:dyDescent="0.25">
      <c r="A245" s="288"/>
      <c r="B245" s="288"/>
      <c r="C245" s="6" t="s">
        <v>546</v>
      </c>
      <c r="D245" s="6" t="s">
        <v>1322</v>
      </c>
      <c r="E245" s="11"/>
      <c r="F245" s="11">
        <v>0</v>
      </c>
      <c r="G245" s="11"/>
      <c r="H245" s="21"/>
    </row>
    <row r="246" spans="1:8" ht="45" x14ac:dyDescent="0.25">
      <c r="A246" s="280"/>
      <c r="B246" s="280"/>
      <c r="C246" s="6" t="s">
        <v>547</v>
      </c>
      <c r="D246" s="6" t="s">
        <v>1322</v>
      </c>
      <c r="E246" s="11"/>
      <c r="F246" s="11">
        <v>0</v>
      </c>
      <c r="G246" s="11"/>
    </row>
    <row r="247" spans="1:8" ht="60" x14ac:dyDescent="0.25">
      <c r="A247" s="8"/>
      <c r="B247" s="17" t="s">
        <v>475</v>
      </c>
      <c r="C247" s="6" t="s">
        <v>414</v>
      </c>
      <c r="D247" s="6" t="s">
        <v>1131</v>
      </c>
      <c r="E247" s="11"/>
      <c r="F247" s="11">
        <v>0</v>
      </c>
      <c r="G247" s="11"/>
      <c r="H247" s="21"/>
    </row>
    <row r="248" spans="1:8" ht="60" x14ac:dyDescent="0.25">
      <c r="A248" s="8"/>
      <c r="B248" s="17" t="s">
        <v>476</v>
      </c>
      <c r="C248" s="6" t="s">
        <v>415</v>
      </c>
      <c r="D248" s="6" t="s">
        <v>1131</v>
      </c>
      <c r="E248" s="11"/>
      <c r="F248" s="11">
        <v>0</v>
      </c>
      <c r="G248" s="11"/>
    </row>
    <row r="249" spans="1:8" ht="60" x14ac:dyDescent="0.25">
      <c r="A249" s="8"/>
      <c r="B249" s="17" t="s">
        <v>477</v>
      </c>
      <c r="C249" s="6" t="s">
        <v>478</v>
      </c>
      <c r="D249" s="6" t="s">
        <v>1131</v>
      </c>
      <c r="E249" s="11"/>
      <c r="F249" s="11">
        <v>0</v>
      </c>
      <c r="G249" s="11"/>
    </row>
    <row r="250" spans="1:8" ht="60" x14ac:dyDescent="0.25">
      <c r="A250" s="8"/>
      <c r="B250" s="17" t="s">
        <v>479</v>
      </c>
      <c r="C250" s="6" t="s">
        <v>399</v>
      </c>
      <c r="D250" s="6" t="s">
        <v>1131</v>
      </c>
      <c r="E250" s="11"/>
      <c r="F250" s="11">
        <v>0</v>
      </c>
      <c r="G250" s="11"/>
    </row>
    <row r="251" spans="1:8" ht="60" x14ac:dyDescent="0.25">
      <c r="A251" s="8"/>
      <c r="B251" s="17" t="s">
        <v>480</v>
      </c>
      <c r="C251" s="6" t="s">
        <v>398</v>
      </c>
      <c r="D251" s="6" t="s">
        <v>1131</v>
      </c>
      <c r="E251" s="11"/>
      <c r="F251" s="11">
        <v>0</v>
      </c>
      <c r="G251" s="11"/>
    </row>
    <row r="252" spans="1:8" ht="60" x14ac:dyDescent="0.25">
      <c r="A252" s="8"/>
      <c r="B252" s="17" t="s">
        <v>481</v>
      </c>
      <c r="C252" s="6" t="s">
        <v>400</v>
      </c>
      <c r="D252" s="6" t="s">
        <v>1131</v>
      </c>
      <c r="E252" s="11"/>
      <c r="F252" s="11">
        <v>0</v>
      </c>
      <c r="G252" s="11"/>
    </row>
    <row r="253" spans="1:8" ht="60" x14ac:dyDescent="0.25">
      <c r="A253" s="8"/>
      <c r="B253" s="17" t="s">
        <v>482</v>
      </c>
      <c r="C253" s="6" t="s">
        <v>483</v>
      </c>
      <c r="D253" s="6" t="s">
        <v>1131</v>
      </c>
      <c r="E253" s="11"/>
      <c r="F253" s="11">
        <v>0</v>
      </c>
      <c r="G253" s="11"/>
    </row>
    <row r="254" spans="1:8" ht="60" x14ac:dyDescent="0.25">
      <c r="A254" s="8"/>
      <c r="B254" s="17" t="s">
        <v>484</v>
      </c>
      <c r="C254" s="6" t="s">
        <v>485</v>
      </c>
      <c r="D254" s="6" t="s">
        <v>1131</v>
      </c>
      <c r="E254" s="11"/>
      <c r="F254" s="11">
        <v>0</v>
      </c>
      <c r="G254" s="11"/>
    </row>
    <row r="255" spans="1:8" ht="30" x14ac:dyDescent="0.25">
      <c r="A255" s="46"/>
      <c r="B255" s="45" t="s">
        <v>548</v>
      </c>
      <c r="C255" s="44"/>
      <c r="D255" s="44" t="s">
        <v>1322</v>
      </c>
      <c r="E255" s="47">
        <v>24.07</v>
      </c>
      <c r="F255" s="47">
        <v>26.16</v>
      </c>
      <c r="G255" s="47"/>
      <c r="H255" s="3" t="s">
        <v>52</v>
      </c>
    </row>
    <row r="256" spans="1:8" ht="45" x14ac:dyDescent="0.25">
      <c r="A256" s="279"/>
      <c r="B256" s="279" t="s">
        <v>549</v>
      </c>
      <c r="C256" s="6" t="s">
        <v>550</v>
      </c>
      <c r="D256" s="6" t="s">
        <v>1322</v>
      </c>
      <c r="E256" s="11"/>
      <c r="F256" s="11"/>
      <c r="G256" s="11"/>
      <c r="H256" s="21"/>
    </row>
    <row r="257" spans="1:8" ht="30" x14ac:dyDescent="0.25">
      <c r="A257" s="288"/>
      <c r="B257" s="288"/>
      <c r="C257" s="6" t="s">
        <v>552</v>
      </c>
      <c r="D257" s="6" t="s">
        <v>1322</v>
      </c>
      <c r="E257" s="11"/>
      <c r="F257" s="11"/>
      <c r="G257" s="11"/>
    </row>
    <row r="258" spans="1:8" ht="30" x14ac:dyDescent="0.25">
      <c r="A258" s="288"/>
      <c r="B258" s="288"/>
      <c r="C258" s="6" t="s">
        <v>551</v>
      </c>
      <c r="D258" s="6" t="s">
        <v>1322</v>
      </c>
      <c r="E258" s="11"/>
      <c r="F258" s="11"/>
      <c r="G258" s="11"/>
    </row>
    <row r="259" spans="1:8" ht="75" x14ac:dyDescent="0.25">
      <c r="A259" s="8"/>
      <c r="B259" s="17" t="s">
        <v>553</v>
      </c>
      <c r="C259" s="6" t="s">
        <v>535</v>
      </c>
      <c r="D259" s="6" t="s">
        <v>1131</v>
      </c>
      <c r="E259" s="11"/>
      <c r="F259" s="11"/>
      <c r="G259" s="11"/>
    </row>
    <row r="260" spans="1:8" ht="30" x14ac:dyDescent="0.25">
      <c r="A260" s="49" t="s">
        <v>554</v>
      </c>
      <c r="B260" s="50" t="s">
        <v>555</v>
      </c>
      <c r="C260" s="46"/>
      <c r="D260" s="46"/>
      <c r="E260" s="46"/>
      <c r="F260" s="46"/>
      <c r="G260" s="46"/>
    </row>
    <row r="261" spans="1:8" ht="75" x14ac:dyDescent="0.25">
      <c r="A261" s="44" t="s">
        <v>557</v>
      </c>
      <c r="B261" s="45" t="s">
        <v>556</v>
      </c>
      <c r="C261" s="46"/>
      <c r="D261" s="44"/>
      <c r="E261" s="52"/>
      <c r="F261" s="52"/>
      <c r="G261" s="52"/>
      <c r="H261" s="3" t="s">
        <v>322</v>
      </c>
    </row>
    <row r="262" spans="1:8" x14ac:dyDescent="0.25">
      <c r="A262" s="61"/>
      <c r="B262" s="48" t="s">
        <v>1389</v>
      </c>
      <c r="C262" s="46"/>
      <c r="D262" s="44" t="s">
        <v>9</v>
      </c>
      <c r="E262" s="47">
        <v>50</v>
      </c>
      <c r="F262" s="47">
        <v>53.57</v>
      </c>
      <c r="G262" s="47"/>
      <c r="H262" s="3"/>
    </row>
    <row r="263" spans="1:8" x14ac:dyDescent="0.25">
      <c r="A263" s="61"/>
      <c r="B263" s="48" t="s">
        <v>1391</v>
      </c>
      <c r="C263" s="46"/>
      <c r="D263" s="44" t="s">
        <v>9</v>
      </c>
      <c r="E263" s="47">
        <v>100</v>
      </c>
      <c r="F263" s="47">
        <v>100</v>
      </c>
      <c r="G263" s="47"/>
      <c r="H263" s="3"/>
    </row>
    <row r="264" spans="1:8" ht="61.5" customHeight="1" x14ac:dyDescent="0.25">
      <c r="A264" s="279"/>
      <c r="B264" s="279" t="s">
        <v>558</v>
      </c>
      <c r="C264" s="6" t="s">
        <v>559</v>
      </c>
      <c r="D264" s="6" t="s">
        <v>1323</v>
      </c>
      <c r="E264" s="11"/>
      <c r="F264" s="11"/>
      <c r="G264" s="11"/>
      <c r="H264" s="21"/>
    </row>
    <row r="265" spans="1:8" ht="61.5" customHeight="1" x14ac:dyDescent="0.25">
      <c r="A265" s="280"/>
      <c r="B265" s="280"/>
      <c r="C265" s="6" t="s">
        <v>1388</v>
      </c>
      <c r="D265" s="6" t="s">
        <v>1323</v>
      </c>
      <c r="E265" s="11"/>
      <c r="F265" s="11"/>
      <c r="G265" s="11"/>
    </row>
    <row r="266" spans="1:8" ht="30" x14ac:dyDescent="0.25">
      <c r="A266" s="279"/>
      <c r="B266" s="279" t="s">
        <v>560</v>
      </c>
      <c r="C266" s="6" t="s">
        <v>561</v>
      </c>
      <c r="D266" s="6" t="s">
        <v>1323</v>
      </c>
      <c r="E266" s="11"/>
      <c r="F266" s="11"/>
      <c r="G266" s="11"/>
      <c r="H266" s="21"/>
    </row>
    <row r="267" spans="1:8" ht="30" x14ac:dyDescent="0.25">
      <c r="A267" s="280"/>
      <c r="B267" s="280"/>
      <c r="C267" s="6" t="s">
        <v>562</v>
      </c>
      <c r="D267" s="6" t="s">
        <v>1323</v>
      </c>
      <c r="E267" s="11"/>
      <c r="F267" s="11"/>
      <c r="G267" s="11"/>
    </row>
    <row r="268" spans="1:8" ht="45" x14ac:dyDescent="0.25">
      <c r="A268" s="44" t="s">
        <v>563</v>
      </c>
      <c r="B268" s="45" t="s">
        <v>564</v>
      </c>
      <c r="C268" s="46"/>
      <c r="D268" s="44"/>
      <c r="E268" s="52"/>
      <c r="F268" s="52"/>
      <c r="G268" s="52"/>
      <c r="H268" s="3"/>
    </row>
    <row r="269" spans="1:8" ht="60" x14ac:dyDescent="0.25">
      <c r="A269" s="44"/>
      <c r="B269" s="45" t="s">
        <v>565</v>
      </c>
      <c r="C269" s="46"/>
      <c r="D269" s="44" t="s">
        <v>9</v>
      </c>
      <c r="E269" s="47">
        <v>1.27</v>
      </c>
      <c r="F269" s="47">
        <v>1.86</v>
      </c>
      <c r="G269" s="47"/>
      <c r="H269" s="3" t="s">
        <v>322</v>
      </c>
    </row>
    <row r="270" spans="1:8" ht="30" x14ac:dyDescent="0.25">
      <c r="A270" s="279"/>
      <c r="B270" s="279" t="s">
        <v>566</v>
      </c>
      <c r="C270" s="6" t="s">
        <v>567</v>
      </c>
      <c r="D270" s="6" t="s">
        <v>1131</v>
      </c>
      <c r="E270" s="11"/>
      <c r="F270" s="11"/>
      <c r="G270" s="11"/>
      <c r="H270" s="3"/>
    </row>
    <row r="271" spans="1:8" ht="30" x14ac:dyDescent="0.25">
      <c r="A271" s="288"/>
      <c r="B271" s="288"/>
      <c r="C271" s="6" t="s">
        <v>568</v>
      </c>
      <c r="D271" s="6" t="s">
        <v>1131</v>
      </c>
      <c r="E271" s="11"/>
      <c r="F271" s="11"/>
      <c r="G271" s="11"/>
      <c r="H271" s="3"/>
    </row>
    <row r="272" spans="1:8" ht="45" x14ac:dyDescent="0.25">
      <c r="A272" s="288"/>
      <c r="B272" s="288"/>
      <c r="C272" s="6" t="s">
        <v>569</v>
      </c>
      <c r="D272" s="6" t="s">
        <v>1131</v>
      </c>
      <c r="E272" s="11"/>
      <c r="F272" s="11"/>
      <c r="G272" s="11"/>
      <c r="H272" s="3"/>
    </row>
    <row r="273" spans="1:8" ht="45" x14ac:dyDescent="0.25">
      <c r="A273" s="280"/>
      <c r="B273" s="280"/>
      <c r="C273" s="6" t="s">
        <v>570</v>
      </c>
      <c r="D273" s="6" t="s">
        <v>1131</v>
      </c>
      <c r="E273" s="11"/>
      <c r="F273" s="11"/>
      <c r="G273" s="11"/>
      <c r="H273" s="3"/>
    </row>
    <row r="274" spans="1:8" ht="45" x14ac:dyDescent="0.25">
      <c r="A274" s="279"/>
      <c r="B274" s="279" t="s">
        <v>374</v>
      </c>
      <c r="C274" s="6" t="s">
        <v>375</v>
      </c>
      <c r="D274" s="6" t="s">
        <v>1131</v>
      </c>
      <c r="E274" s="11"/>
      <c r="F274" s="11"/>
      <c r="G274" s="11"/>
      <c r="H274" s="3"/>
    </row>
    <row r="275" spans="1:8" ht="30" x14ac:dyDescent="0.25">
      <c r="A275" s="280"/>
      <c r="B275" s="280"/>
      <c r="C275" s="6" t="s">
        <v>376</v>
      </c>
      <c r="D275" s="6" t="s">
        <v>1131</v>
      </c>
      <c r="E275" s="11"/>
      <c r="F275" s="11"/>
      <c r="G275" s="11"/>
      <c r="H275" s="3"/>
    </row>
    <row r="276" spans="1:8" x14ac:dyDescent="0.25">
      <c r="A276" s="85"/>
      <c r="B276" s="48" t="s">
        <v>1341</v>
      </c>
      <c r="C276" s="44"/>
      <c r="D276" s="44" t="s">
        <v>9</v>
      </c>
      <c r="E276" s="52" t="s">
        <v>1628</v>
      </c>
      <c r="F276" s="47">
        <v>0.69</v>
      </c>
      <c r="G276" s="47"/>
      <c r="H276" s="3"/>
    </row>
    <row r="277" spans="1:8" ht="45" x14ac:dyDescent="0.25">
      <c r="A277" s="44" t="s">
        <v>578</v>
      </c>
      <c r="B277" s="45" t="s">
        <v>571</v>
      </c>
      <c r="C277" s="44"/>
      <c r="D277" s="44"/>
      <c r="E277" s="51"/>
      <c r="F277" s="51"/>
      <c r="G277" s="51"/>
      <c r="H277" s="3"/>
    </row>
    <row r="278" spans="1:8" ht="60" x14ac:dyDescent="0.25">
      <c r="A278" s="85"/>
      <c r="B278" s="45" t="s">
        <v>565</v>
      </c>
      <c r="C278" s="44"/>
      <c r="D278" s="44" t="s">
        <v>9</v>
      </c>
      <c r="E278" s="47">
        <v>0.94</v>
      </c>
      <c r="F278" s="47">
        <v>0.93</v>
      </c>
      <c r="G278" s="47"/>
      <c r="H278" s="3" t="s">
        <v>322</v>
      </c>
    </row>
    <row r="279" spans="1:8" ht="60" customHeight="1" x14ac:dyDescent="0.25">
      <c r="A279" s="279"/>
      <c r="B279" s="279" t="s">
        <v>573</v>
      </c>
      <c r="C279" s="6" t="s">
        <v>574</v>
      </c>
      <c r="D279" s="6" t="s">
        <v>1131</v>
      </c>
      <c r="E279" s="11"/>
      <c r="F279" s="11"/>
      <c r="G279" s="11"/>
      <c r="H279" s="3"/>
    </row>
    <row r="280" spans="1:8" ht="30" x14ac:dyDescent="0.25">
      <c r="A280" s="288"/>
      <c r="B280" s="288"/>
      <c r="C280" s="6" t="s">
        <v>575</v>
      </c>
      <c r="D280" s="6" t="s">
        <v>1131</v>
      </c>
      <c r="E280" s="11"/>
      <c r="F280" s="11"/>
      <c r="G280" s="11"/>
      <c r="H280" s="3"/>
    </row>
    <row r="281" spans="1:8" ht="45" x14ac:dyDescent="0.25">
      <c r="A281" s="288"/>
      <c r="B281" s="288"/>
      <c r="C281" s="6" t="s">
        <v>576</v>
      </c>
      <c r="D281" s="6" t="s">
        <v>1131</v>
      </c>
      <c r="E281" s="11"/>
      <c r="F281" s="11"/>
      <c r="G281" s="11"/>
      <c r="H281" s="3"/>
    </row>
    <row r="282" spans="1:8" ht="45" x14ac:dyDescent="0.25">
      <c r="A282" s="280"/>
      <c r="B282" s="280"/>
      <c r="C282" s="6" t="s">
        <v>577</v>
      </c>
      <c r="D282" s="6" t="s">
        <v>1131</v>
      </c>
      <c r="E282" s="11"/>
      <c r="F282" s="11"/>
      <c r="G282" s="11"/>
      <c r="H282" s="3"/>
    </row>
    <row r="283" spans="1:8" ht="45" x14ac:dyDescent="0.25">
      <c r="A283" s="279"/>
      <c r="B283" s="279" t="s">
        <v>374</v>
      </c>
      <c r="C283" s="6" t="s">
        <v>375</v>
      </c>
      <c r="D283" s="6" t="s">
        <v>1131</v>
      </c>
      <c r="E283" s="11"/>
      <c r="F283" s="11"/>
      <c r="G283" s="11"/>
      <c r="H283" s="3"/>
    </row>
    <row r="284" spans="1:8" ht="30" x14ac:dyDescent="0.25">
      <c r="A284" s="280"/>
      <c r="B284" s="280"/>
      <c r="C284" s="6" t="s">
        <v>376</v>
      </c>
      <c r="D284" s="6" t="s">
        <v>1131</v>
      </c>
      <c r="E284" s="11"/>
      <c r="F284" s="11"/>
      <c r="G284" s="11"/>
      <c r="H284" s="3"/>
    </row>
    <row r="285" spans="1:8" ht="30" x14ac:dyDescent="0.25">
      <c r="A285" s="85"/>
      <c r="B285" s="45" t="s">
        <v>572</v>
      </c>
      <c r="C285" s="44"/>
      <c r="D285" s="44" t="s">
        <v>9</v>
      </c>
      <c r="E285" s="47">
        <v>0.39</v>
      </c>
      <c r="F285" s="47">
        <v>0.62</v>
      </c>
      <c r="G285" s="47"/>
      <c r="H285" s="3" t="s">
        <v>28</v>
      </c>
    </row>
    <row r="286" spans="1:8" ht="60" x14ac:dyDescent="0.25">
      <c r="A286" s="279"/>
      <c r="B286" s="279" t="s">
        <v>579</v>
      </c>
      <c r="C286" s="6" t="s">
        <v>580</v>
      </c>
      <c r="D286" s="6" t="s">
        <v>1131</v>
      </c>
      <c r="E286" s="11"/>
      <c r="F286" s="11"/>
      <c r="G286" s="11"/>
      <c r="H286" s="3"/>
    </row>
    <row r="287" spans="1:8" ht="60" x14ac:dyDescent="0.25">
      <c r="A287" s="280"/>
      <c r="B287" s="280"/>
      <c r="C287" s="6" t="s">
        <v>581</v>
      </c>
      <c r="D287" s="6" t="s">
        <v>1131</v>
      </c>
      <c r="E287" s="11"/>
      <c r="F287" s="11"/>
      <c r="G287" s="11"/>
      <c r="H287" s="3"/>
    </row>
    <row r="288" spans="1:8" ht="60" x14ac:dyDescent="0.25">
      <c r="A288" s="19"/>
      <c r="B288" s="17" t="s">
        <v>380</v>
      </c>
      <c r="C288" s="6" t="s">
        <v>381</v>
      </c>
      <c r="D288" s="6" t="s">
        <v>1131</v>
      </c>
      <c r="E288" s="11"/>
      <c r="F288" s="11"/>
      <c r="G288" s="11"/>
      <c r="H288" s="3"/>
    </row>
    <row r="289" spans="1:8" ht="45" x14ac:dyDescent="0.25">
      <c r="A289" s="115" t="s">
        <v>1660</v>
      </c>
      <c r="B289" s="107" t="s">
        <v>1661</v>
      </c>
      <c r="C289" s="115"/>
      <c r="D289" s="115"/>
      <c r="E289" s="158"/>
      <c r="F289" s="158"/>
      <c r="G289" s="158"/>
      <c r="H289" s="3"/>
    </row>
    <row r="290" spans="1:8" x14ac:dyDescent="0.25">
      <c r="A290" s="159"/>
      <c r="B290" s="107" t="s">
        <v>1662</v>
      </c>
      <c r="C290" s="115"/>
      <c r="D290" s="115" t="s">
        <v>1131</v>
      </c>
      <c r="E290" s="154"/>
      <c r="F290" s="154"/>
      <c r="G290" s="154"/>
      <c r="H290" s="3"/>
    </row>
    <row r="291" spans="1:8" x14ac:dyDescent="0.25">
      <c r="A291" s="159"/>
      <c r="B291" s="107" t="s">
        <v>1663</v>
      </c>
      <c r="C291" s="115"/>
      <c r="D291" s="115" t="s">
        <v>1131</v>
      </c>
      <c r="E291" s="154"/>
      <c r="F291" s="154"/>
      <c r="G291" s="154"/>
      <c r="H291" s="3"/>
    </row>
    <row r="292" spans="1:8" x14ac:dyDescent="0.25">
      <c r="A292" s="159"/>
      <c r="B292" s="107" t="s">
        <v>1664</v>
      </c>
      <c r="C292" s="115"/>
      <c r="D292" s="115" t="s">
        <v>1131</v>
      </c>
      <c r="E292" s="154"/>
      <c r="F292" s="154"/>
      <c r="G292" s="154"/>
      <c r="H292" s="3"/>
    </row>
    <row r="293" spans="1:8" ht="90" x14ac:dyDescent="0.25">
      <c r="A293" s="115" t="s">
        <v>1665</v>
      </c>
      <c r="B293" s="107" t="s">
        <v>1666</v>
      </c>
      <c r="C293" s="115"/>
      <c r="D293" s="115"/>
      <c r="E293" s="154"/>
      <c r="F293" s="154"/>
      <c r="G293" s="154"/>
      <c r="H293" s="3"/>
    </row>
    <row r="294" spans="1:8" x14ac:dyDescent="0.25">
      <c r="A294" s="159"/>
      <c r="B294" s="107" t="s">
        <v>565</v>
      </c>
      <c r="C294" s="115"/>
      <c r="D294" s="115" t="s">
        <v>9</v>
      </c>
      <c r="E294" s="154" t="e">
        <f>E295/E296*100</f>
        <v>#DIV/0!</v>
      </c>
      <c r="F294" s="154" t="e">
        <f>F295/F296*100</f>
        <v>#DIV/0!</v>
      </c>
      <c r="G294" s="154" t="e">
        <f>G295/G296*100</f>
        <v>#DIV/0!</v>
      </c>
      <c r="H294" s="3"/>
    </row>
    <row r="295" spans="1:8" ht="60" x14ac:dyDescent="0.25">
      <c r="A295" s="159"/>
      <c r="B295" s="107" t="s">
        <v>1668</v>
      </c>
      <c r="C295" s="115"/>
      <c r="D295" s="115" t="s">
        <v>1131</v>
      </c>
      <c r="E295" s="154"/>
      <c r="F295" s="154"/>
      <c r="G295" s="154"/>
      <c r="H295" s="3"/>
    </row>
    <row r="296" spans="1:8" ht="45" x14ac:dyDescent="0.25">
      <c r="A296" s="159"/>
      <c r="B296" s="107" t="s">
        <v>1667</v>
      </c>
      <c r="C296" s="115"/>
      <c r="D296" s="115" t="s">
        <v>1131</v>
      </c>
      <c r="E296" s="154"/>
      <c r="F296" s="154"/>
      <c r="G296" s="154"/>
      <c r="H296" s="3"/>
    </row>
    <row r="297" spans="1:8" x14ac:dyDescent="0.25">
      <c r="A297" s="159"/>
      <c r="B297" s="107" t="s">
        <v>1341</v>
      </c>
      <c r="C297" s="115"/>
      <c r="D297" s="115" t="s">
        <v>9</v>
      </c>
      <c r="E297" s="154" t="e">
        <f>E298/E299*100</f>
        <v>#DIV/0!</v>
      </c>
      <c r="F297" s="154" t="e">
        <f>F298/F299*100</f>
        <v>#DIV/0!</v>
      </c>
      <c r="G297" s="154" t="e">
        <f>G298/G299*100</f>
        <v>#DIV/0!</v>
      </c>
      <c r="H297" s="3"/>
    </row>
    <row r="298" spans="1:8" ht="45" x14ac:dyDescent="0.25">
      <c r="A298" s="159"/>
      <c r="B298" s="107" t="s">
        <v>1669</v>
      </c>
      <c r="C298" s="115"/>
      <c r="D298" s="115" t="s">
        <v>1131</v>
      </c>
      <c r="E298" s="154"/>
      <c r="F298" s="154"/>
      <c r="G298" s="154"/>
      <c r="H298" s="3"/>
    </row>
    <row r="299" spans="1:8" ht="45" x14ac:dyDescent="0.25">
      <c r="A299" s="159"/>
      <c r="B299" s="107" t="s">
        <v>1670</v>
      </c>
      <c r="C299" s="115"/>
      <c r="D299" s="115" t="s">
        <v>1131</v>
      </c>
      <c r="E299" s="154"/>
      <c r="F299" s="154"/>
      <c r="G299" s="154"/>
      <c r="H299" s="3"/>
    </row>
    <row r="300" spans="1:8" ht="45" x14ac:dyDescent="0.25">
      <c r="A300" s="49" t="s">
        <v>582</v>
      </c>
      <c r="B300" s="50" t="s">
        <v>583</v>
      </c>
      <c r="C300" s="46"/>
      <c r="D300" s="46"/>
      <c r="E300" s="46"/>
      <c r="F300" s="46"/>
      <c r="G300" s="46"/>
    </row>
    <row r="301" spans="1:8" ht="60" x14ac:dyDescent="0.25">
      <c r="A301" s="44" t="s">
        <v>585</v>
      </c>
      <c r="B301" s="45" t="s">
        <v>584</v>
      </c>
      <c r="C301" s="44"/>
      <c r="D301" s="44"/>
      <c r="E301" s="52"/>
      <c r="F301" s="52"/>
      <c r="G301" s="52"/>
      <c r="H301" s="3" t="s">
        <v>322</v>
      </c>
    </row>
    <row r="302" spans="1:8" x14ac:dyDescent="0.25">
      <c r="A302" s="44"/>
      <c r="B302" s="48" t="s">
        <v>1389</v>
      </c>
      <c r="C302" s="44"/>
      <c r="D302" s="44" t="s">
        <v>9</v>
      </c>
      <c r="E302" s="47">
        <v>51.55</v>
      </c>
      <c r="F302" s="47">
        <v>53.15</v>
      </c>
      <c r="G302" s="47"/>
      <c r="H302" s="3"/>
    </row>
    <row r="303" spans="1:8" x14ac:dyDescent="0.25">
      <c r="A303" s="44"/>
      <c r="B303" s="48" t="s">
        <v>1391</v>
      </c>
      <c r="C303" s="44"/>
      <c r="D303" s="44" t="s">
        <v>9</v>
      </c>
      <c r="E303" s="47">
        <v>0</v>
      </c>
      <c r="F303" s="47">
        <v>0</v>
      </c>
      <c r="G303" s="47"/>
      <c r="H303" s="3"/>
    </row>
    <row r="304" spans="1:8" ht="60" x14ac:dyDescent="0.25">
      <c r="A304" s="8"/>
      <c r="B304" s="17" t="s">
        <v>586</v>
      </c>
      <c r="C304" s="6" t="s">
        <v>587</v>
      </c>
      <c r="D304" s="6" t="s">
        <v>1131</v>
      </c>
      <c r="E304" s="11"/>
      <c r="F304" s="11"/>
      <c r="G304" s="11"/>
    </row>
    <row r="305" spans="1:8" x14ac:dyDescent="0.25">
      <c r="A305" s="8"/>
      <c r="B305" s="17" t="s">
        <v>1389</v>
      </c>
      <c r="C305" s="6"/>
      <c r="D305" s="6"/>
      <c r="E305" s="11"/>
      <c r="F305" s="11">
        <v>8761</v>
      </c>
      <c r="G305" s="11"/>
    </row>
    <row r="306" spans="1:8" x14ac:dyDescent="0.25">
      <c r="A306" s="8"/>
      <c r="B306" s="17" t="s">
        <v>1391</v>
      </c>
      <c r="C306" s="6"/>
      <c r="D306" s="6"/>
      <c r="E306" s="11"/>
      <c r="F306" s="11"/>
      <c r="G306" s="11"/>
    </row>
    <row r="307" spans="1:8" ht="45" x14ac:dyDescent="0.25">
      <c r="A307" s="8"/>
      <c r="B307" s="17" t="s">
        <v>588</v>
      </c>
      <c r="C307" s="6" t="s">
        <v>589</v>
      </c>
      <c r="D307" s="6" t="s">
        <v>1131</v>
      </c>
      <c r="E307" s="11"/>
      <c r="F307" s="11"/>
      <c r="G307" s="11"/>
    </row>
    <row r="308" spans="1:8" x14ac:dyDescent="0.25">
      <c r="A308" s="8"/>
      <c r="B308" s="17" t="s">
        <v>1389</v>
      </c>
      <c r="C308" s="6"/>
      <c r="D308" s="6"/>
      <c r="E308" s="11"/>
      <c r="F308" s="11">
        <v>13790</v>
      </c>
      <c r="G308" s="11"/>
    </row>
    <row r="309" spans="1:8" x14ac:dyDescent="0.25">
      <c r="A309" s="8"/>
      <c r="B309" s="17" t="s">
        <v>1391</v>
      </c>
      <c r="C309" s="6"/>
      <c r="D309" s="6"/>
      <c r="E309" s="11"/>
      <c r="F309" s="11"/>
      <c r="G309" s="11"/>
    </row>
    <row r="310" spans="1:8" ht="45" x14ac:dyDescent="0.25">
      <c r="A310" s="68" t="s">
        <v>590</v>
      </c>
      <c r="B310" s="69" t="s">
        <v>591</v>
      </c>
      <c r="C310" s="68"/>
      <c r="D310" s="68"/>
      <c r="E310" s="87"/>
      <c r="F310" s="87"/>
      <c r="G310" s="87"/>
      <c r="H310" s="3" t="s">
        <v>112</v>
      </c>
    </row>
    <row r="311" spans="1:8" x14ac:dyDescent="0.25">
      <c r="A311" s="67"/>
      <c r="B311" s="69" t="s">
        <v>565</v>
      </c>
      <c r="C311" s="68"/>
      <c r="D311" s="68" t="s">
        <v>9</v>
      </c>
      <c r="E311" s="58" t="e">
        <f>E312/E313*100</f>
        <v>#DIV/0!</v>
      </c>
      <c r="F311" s="58" t="e">
        <f>F312/F313*100</f>
        <v>#DIV/0!</v>
      </c>
      <c r="G311" s="58" t="e">
        <f>G312/G313*100</f>
        <v>#DIV/0!</v>
      </c>
      <c r="H311" s="3"/>
    </row>
    <row r="312" spans="1:8" ht="60" x14ac:dyDescent="0.25">
      <c r="A312" s="8"/>
      <c r="B312" s="17" t="s">
        <v>592</v>
      </c>
      <c r="C312" s="6" t="s">
        <v>593</v>
      </c>
      <c r="D312" s="6" t="s">
        <v>1131</v>
      </c>
      <c r="E312" s="11"/>
      <c r="F312" s="11"/>
      <c r="G312" s="11"/>
      <c r="H312" s="3"/>
    </row>
    <row r="313" spans="1:8" ht="60" x14ac:dyDescent="0.25">
      <c r="A313" s="8"/>
      <c r="B313" s="17" t="s">
        <v>594</v>
      </c>
      <c r="C313" s="6" t="s">
        <v>593</v>
      </c>
      <c r="D313" s="6" t="s">
        <v>1131</v>
      </c>
      <c r="E313" s="11"/>
      <c r="F313" s="11"/>
      <c r="G313" s="11"/>
      <c r="H313" s="3"/>
    </row>
    <row r="314" spans="1:8" x14ac:dyDescent="0.25">
      <c r="A314" s="67"/>
      <c r="B314" s="69" t="s">
        <v>572</v>
      </c>
      <c r="C314" s="68"/>
      <c r="D314" s="68" t="s">
        <v>9</v>
      </c>
      <c r="E314" s="58" t="e">
        <f>E315/E316*100</f>
        <v>#DIV/0!</v>
      </c>
      <c r="F314" s="58" t="e">
        <f>F315/F316*100</f>
        <v>#DIV/0!</v>
      </c>
      <c r="G314" s="58" t="e">
        <f>G315/G316*100</f>
        <v>#DIV/0!</v>
      </c>
      <c r="H314" s="3"/>
    </row>
    <row r="315" spans="1:8" ht="60" x14ac:dyDescent="0.25">
      <c r="A315" s="8"/>
      <c r="B315" s="17" t="s">
        <v>595</v>
      </c>
      <c r="C315" s="6" t="s">
        <v>593</v>
      </c>
      <c r="D315" s="6" t="s">
        <v>1131</v>
      </c>
      <c r="E315" s="11"/>
      <c r="F315" s="11"/>
      <c r="G315" s="11"/>
      <c r="H315" s="3"/>
    </row>
    <row r="316" spans="1:8" ht="60" x14ac:dyDescent="0.25">
      <c r="A316" s="8"/>
      <c r="B316" s="17" t="s">
        <v>596</v>
      </c>
      <c r="C316" s="6" t="s">
        <v>593</v>
      </c>
      <c r="D316" s="6" t="s">
        <v>1131</v>
      </c>
      <c r="E316" s="11"/>
      <c r="F316" s="11"/>
      <c r="G316" s="11"/>
    </row>
    <row r="317" spans="1:8" ht="75" x14ac:dyDescent="0.25">
      <c r="A317" s="115" t="s">
        <v>1671</v>
      </c>
      <c r="B317" s="107" t="s">
        <v>1672</v>
      </c>
      <c r="C317" s="115"/>
      <c r="D317" s="115"/>
      <c r="E317" s="154"/>
      <c r="F317" s="154"/>
      <c r="G317" s="154"/>
    </row>
    <row r="318" spans="1:8" x14ac:dyDescent="0.25">
      <c r="A318" s="115"/>
      <c r="B318" s="107" t="s">
        <v>1673</v>
      </c>
      <c r="C318" s="115"/>
      <c r="D318" s="115" t="s">
        <v>9</v>
      </c>
      <c r="E318" s="154" t="e">
        <f>E319/E320*100</f>
        <v>#DIV/0!</v>
      </c>
      <c r="F318" s="154" t="e">
        <f t="shared" ref="F318:G318" si="3">F319/F320*100</f>
        <v>#DIV/0!</v>
      </c>
      <c r="G318" s="154" t="e">
        <f t="shared" si="3"/>
        <v>#DIV/0!</v>
      </c>
    </row>
    <row r="319" spans="1:8" ht="45" x14ac:dyDescent="0.25">
      <c r="A319" s="115"/>
      <c r="B319" s="107" t="s">
        <v>1674</v>
      </c>
      <c r="C319" s="115"/>
      <c r="D319" s="115" t="s">
        <v>1131</v>
      </c>
      <c r="E319" s="154"/>
      <c r="F319" s="154"/>
      <c r="G319" s="154"/>
    </row>
    <row r="320" spans="1:8" ht="45" x14ac:dyDescent="0.25">
      <c r="A320" s="115"/>
      <c r="B320" s="107" t="s">
        <v>1675</v>
      </c>
      <c r="C320" s="115"/>
      <c r="D320" s="115" t="s">
        <v>1131</v>
      </c>
      <c r="E320" s="154"/>
      <c r="F320" s="154"/>
      <c r="G320" s="154"/>
    </row>
    <row r="321" spans="1:8" x14ac:dyDescent="0.25">
      <c r="A321" s="115"/>
      <c r="B321" s="107" t="s">
        <v>1676</v>
      </c>
      <c r="C321" s="115"/>
      <c r="D321" s="115" t="s">
        <v>9</v>
      </c>
      <c r="E321" s="154" t="e">
        <f>E322/E323*100</f>
        <v>#DIV/0!</v>
      </c>
      <c r="F321" s="154" t="e">
        <f t="shared" ref="F321" si="4">F322/F323*100</f>
        <v>#DIV/0!</v>
      </c>
      <c r="G321" s="154" t="e">
        <f t="shared" ref="G321" si="5">G322/G323*100</f>
        <v>#DIV/0!</v>
      </c>
    </row>
    <row r="322" spans="1:8" ht="45" x14ac:dyDescent="0.25">
      <c r="A322" s="115"/>
      <c r="B322" s="107" t="s">
        <v>1677</v>
      </c>
      <c r="C322" s="115"/>
      <c r="D322" s="115" t="s">
        <v>1131</v>
      </c>
      <c r="E322" s="154"/>
      <c r="F322" s="154"/>
      <c r="G322" s="154"/>
    </row>
    <row r="323" spans="1:8" ht="30" x14ac:dyDescent="0.25">
      <c r="A323" s="115"/>
      <c r="B323" s="107" t="s">
        <v>1678</v>
      </c>
      <c r="C323" s="115"/>
      <c r="D323" s="115" t="s">
        <v>1131</v>
      </c>
      <c r="E323" s="154"/>
      <c r="F323" s="154"/>
      <c r="G323" s="154"/>
    </row>
    <row r="324" spans="1:8" ht="60" x14ac:dyDescent="0.25">
      <c r="A324" s="49" t="s">
        <v>597</v>
      </c>
      <c r="B324" s="50" t="s">
        <v>598</v>
      </c>
      <c r="C324" s="46"/>
      <c r="D324" s="46"/>
      <c r="E324" s="46"/>
      <c r="F324" s="46"/>
      <c r="G324" s="46"/>
    </row>
    <row r="325" spans="1:8" ht="60" x14ac:dyDescent="0.25">
      <c r="A325" s="95" t="s">
        <v>599</v>
      </c>
      <c r="B325" s="139" t="s">
        <v>1343</v>
      </c>
      <c r="C325" s="140"/>
      <c r="D325" s="95"/>
      <c r="E325" s="58"/>
      <c r="F325" s="58"/>
      <c r="G325" s="58"/>
      <c r="H325" s="3" t="s">
        <v>615</v>
      </c>
    </row>
    <row r="326" spans="1:8" x14ac:dyDescent="0.25">
      <c r="A326" s="68"/>
      <c r="B326" s="139" t="s">
        <v>1345</v>
      </c>
      <c r="C326" s="95"/>
      <c r="D326" s="95" t="s">
        <v>9</v>
      </c>
      <c r="E326" s="141" t="e">
        <f>E327/E328*100</f>
        <v>#DIV/0!</v>
      </c>
      <c r="F326" s="141">
        <f>F327/F328*100</f>
        <v>100</v>
      </c>
      <c r="G326" s="141" t="e">
        <f>G327/G328*100</f>
        <v>#DIV/0!</v>
      </c>
      <c r="H326" s="3"/>
    </row>
    <row r="327" spans="1:8" ht="60" x14ac:dyDescent="0.25">
      <c r="A327" s="6"/>
      <c r="B327" s="17" t="s">
        <v>600</v>
      </c>
      <c r="C327" s="6" t="s">
        <v>601</v>
      </c>
      <c r="D327" s="13" t="s">
        <v>1323</v>
      </c>
      <c r="E327" s="11"/>
      <c r="F327" s="11">
        <v>8</v>
      </c>
      <c r="G327" s="11"/>
      <c r="H327" s="3"/>
    </row>
    <row r="328" spans="1:8" ht="75" x14ac:dyDescent="0.25">
      <c r="A328" s="8"/>
      <c r="B328" s="17" t="s">
        <v>602</v>
      </c>
      <c r="C328" s="6" t="s">
        <v>603</v>
      </c>
      <c r="D328" s="13" t="s">
        <v>1323</v>
      </c>
      <c r="E328" s="11"/>
      <c r="F328" s="11">
        <v>8</v>
      </c>
      <c r="G328" s="11"/>
    </row>
    <row r="329" spans="1:8" ht="45" x14ac:dyDescent="0.25">
      <c r="A329" s="46"/>
      <c r="B329" s="45" t="s">
        <v>605</v>
      </c>
      <c r="C329" s="44"/>
      <c r="D329" s="44" t="s">
        <v>9</v>
      </c>
      <c r="E329" s="52" t="e">
        <f>E330/E331*100</f>
        <v>#DIV/0!</v>
      </c>
      <c r="F329" s="52" t="e">
        <f>F330/F331*100</f>
        <v>#DIV/0!</v>
      </c>
      <c r="G329" s="52" t="e">
        <f>G330/G331*100</f>
        <v>#DIV/0!</v>
      </c>
    </row>
    <row r="330" spans="1:8" ht="60" x14ac:dyDescent="0.25">
      <c r="A330" s="8"/>
      <c r="B330" s="17" t="s">
        <v>606</v>
      </c>
      <c r="C330" s="6" t="s">
        <v>601</v>
      </c>
      <c r="D330" s="13" t="s">
        <v>1323</v>
      </c>
      <c r="E330" s="11"/>
      <c r="F330" s="11">
        <v>0</v>
      </c>
      <c r="G330" s="11"/>
    </row>
    <row r="331" spans="1:8" ht="60" x14ac:dyDescent="0.25">
      <c r="A331" s="8"/>
      <c r="B331" s="112" t="s">
        <v>607</v>
      </c>
      <c r="C331" s="90" t="s">
        <v>603</v>
      </c>
      <c r="D331" s="93" t="s">
        <v>1323</v>
      </c>
      <c r="E331" s="11"/>
      <c r="F331" s="11">
        <v>0</v>
      </c>
      <c r="G331" s="11"/>
    </row>
    <row r="332" spans="1:8" x14ac:dyDescent="0.25">
      <c r="A332" s="67"/>
      <c r="B332" s="139" t="s">
        <v>1344</v>
      </c>
      <c r="C332" s="95"/>
      <c r="D332" s="140"/>
      <c r="E332" s="87"/>
      <c r="F332" s="87"/>
      <c r="G332" s="87"/>
    </row>
    <row r="333" spans="1:8" x14ac:dyDescent="0.25">
      <c r="A333" s="67"/>
      <c r="B333" s="119" t="s">
        <v>604</v>
      </c>
      <c r="C333" s="95"/>
      <c r="D333" s="95"/>
      <c r="E333" s="58"/>
      <c r="F333" s="58"/>
      <c r="G333" s="58"/>
    </row>
    <row r="334" spans="1:8" x14ac:dyDescent="0.25">
      <c r="A334" s="67"/>
      <c r="B334" s="45" t="s">
        <v>1389</v>
      </c>
      <c r="C334" s="68"/>
      <c r="D334" s="95" t="s">
        <v>9</v>
      </c>
      <c r="E334" s="141" t="e">
        <f t="shared" ref="E334:E335" si="6">E337/E340*100</f>
        <v>#DIV/0!</v>
      </c>
      <c r="F334" s="94">
        <v>117.14</v>
      </c>
      <c r="G334" s="94" t="e">
        <f t="shared" ref="F334:G335" si="7">G337/G340*100</f>
        <v>#DIV/0!</v>
      </c>
    </row>
    <row r="335" spans="1:8" x14ac:dyDescent="0.25">
      <c r="A335" s="67"/>
      <c r="B335" s="45" t="s">
        <v>1391</v>
      </c>
      <c r="C335" s="68"/>
      <c r="D335" s="95" t="s">
        <v>9</v>
      </c>
      <c r="E335" s="141" t="e">
        <f t="shared" si="6"/>
        <v>#DIV/0!</v>
      </c>
      <c r="F335" s="94">
        <f t="shared" si="7"/>
        <v>100</v>
      </c>
      <c r="G335" s="94" t="e">
        <f t="shared" si="7"/>
        <v>#DIV/0!</v>
      </c>
    </row>
    <row r="336" spans="1:8" ht="60" x14ac:dyDescent="0.25">
      <c r="A336" s="8"/>
      <c r="B336" s="17" t="s">
        <v>608</v>
      </c>
      <c r="C336" s="6" t="s">
        <v>609</v>
      </c>
      <c r="D336" s="13" t="s">
        <v>1323</v>
      </c>
      <c r="E336" s="11"/>
      <c r="F336" s="11"/>
      <c r="G336" s="11"/>
    </row>
    <row r="337" spans="1:8" x14ac:dyDescent="0.25">
      <c r="A337" s="8"/>
      <c r="B337" s="17" t="s">
        <v>1389</v>
      </c>
      <c r="C337" s="6"/>
      <c r="D337" s="13"/>
      <c r="E337" s="11"/>
      <c r="F337" s="11">
        <v>24</v>
      </c>
      <c r="G337" s="11"/>
    </row>
    <row r="338" spans="1:8" x14ac:dyDescent="0.25">
      <c r="A338" s="8"/>
      <c r="B338" s="17" t="s">
        <v>1391</v>
      </c>
      <c r="C338" s="6"/>
      <c r="D338" s="13"/>
      <c r="E338" s="11"/>
      <c r="F338" s="11">
        <v>2</v>
      </c>
      <c r="G338" s="11"/>
    </row>
    <row r="339" spans="1:8" ht="60" x14ac:dyDescent="0.25">
      <c r="A339" s="8"/>
      <c r="B339" s="17" t="s">
        <v>610</v>
      </c>
      <c r="C339" s="6" t="s">
        <v>611</v>
      </c>
      <c r="D339" s="13" t="s">
        <v>1323</v>
      </c>
      <c r="E339" s="11"/>
      <c r="F339" s="11"/>
      <c r="G339" s="11"/>
    </row>
    <row r="340" spans="1:8" x14ac:dyDescent="0.25">
      <c r="A340" s="8"/>
      <c r="B340" s="17" t="s">
        <v>1389</v>
      </c>
      <c r="C340" s="6"/>
      <c r="D340" s="13"/>
      <c r="E340" s="11"/>
      <c r="F340" s="11">
        <v>21</v>
      </c>
      <c r="G340" s="11"/>
    </row>
    <row r="341" spans="1:8" x14ac:dyDescent="0.25">
      <c r="A341" s="8"/>
      <c r="B341" s="17" t="s">
        <v>1391</v>
      </c>
      <c r="C341" s="6"/>
      <c r="D341" s="13"/>
      <c r="E341" s="11"/>
      <c r="F341" s="11">
        <v>2</v>
      </c>
      <c r="G341" s="11"/>
    </row>
    <row r="342" spans="1:8" ht="45" x14ac:dyDescent="0.25">
      <c r="A342" s="8"/>
      <c r="B342" s="17" t="s">
        <v>612</v>
      </c>
      <c r="C342" s="6"/>
      <c r="D342" s="13" t="s">
        <v>9</v>
      </c>
      <c r="E342" s="9"/>
      <c r="F342" s="9"/>
      <c r="G342" s="9"/>
    </row>
    <row r="343" spans="1:8" x14ac:dyDescent="0.25">
      <c r="A343" s="46"/>
      <c r="B343" s="45" t="s">
        <v>1389</v>
      </c>
      <c r="C343" s="44"/>
      <c r="D343" s="44"/>
      <c r="E343" s="52" t="e">
        <f t="shared" ref="E343:G344" si="8">E346/E349*100</f>
        <v>#DIV/0!</v>
      </c>
      <c r="F343" s="52">
        <f t="shared" si="8"/>
        <v>100</v>
      </c>
      <c r="G343" s="52" t="e">
        <f t="shared" si="8"/>
        <v>#DIV/0!</v>
      </c>
    </row>
    <row r="344" spans="1:8" x14ac:dyDescent="0.25">
      <c r="A344" s="46"/>
      <c r="B344" s="45" t="s">
        <v>1391</v>
      </c>
      <c r="C344" s="44"/>
      <c r="D344" s="44"/>
      <c r="E344" s="52" t="e">
        <f t="shared" si="8"/>
        <v>#DIV/0!</v>
      </c>
      <c r="F344" s="52" t="e">
        <f t="shared" si="8"/>
        <v>#DIV/0!</v>
      </c>
      <c r="G344" s="52" t="e">
        <f t="shared" si="8"/>
        <v>#DIV/0!</v>
      </c>
    </row>
    <row r="345" spans="1:8" ht="60" x14ac:dyDescent="0.25">
      <c r="A345" s="8"/>
      <c r="B345" s="17" t="s">
        <v>613</v>
      </c>
      <c r="C345" s="6" t="s">
        <v>609</v>
      </c>
      <c r="D345" s="13" t="s">
        <v>1323</v>
      </c>
      <c r="E345" s="11"/>
      <c r="F345" s="11"/>
      <c r="G345" s="11"/>
    </row>
    <row r="346" spans="1:8" x14ac:dyDescent="0.25">
      <c r="A346" s="8"/>
      <c r="B346" s="17" t="s">
        <v>1389</v>
      </c>
      <c r="C346" s="6"/>
      <c r="D346" s="13"/>
      <c r="E346" s="11"/>
      <c r="F346" s="11">
        <v>9</v>
      </c>
      <c r="G346" s="11"/>
    </row>
    <row r="347" spans="1:8" x14ac:dyDescent="0.25">
      <c r="A347" s="8"/>
      <c r="B347" s="17" t="s">
        <v>1391</v>
      </c>
      <c r="C347" s="6"/>
      <c r="D347" s="13"/>
      <c r="E347" s="11"/>
      <c r="F347" s="11">
        <v>0</v>
      </c>
      <c r="G347" s="11"/>
    </row>
    <row r="348" spans="1:8" ht="60" x14ac:dyDescent="0.25">
      <c r="A348" s="8"/>
      <c r="B348" s="17" t="s">
        <v>614</v>
      </c>
      <c r="C348" s="6" t="s">
        <v>611</v>
      </c>
      <c r="D348" s="13" t="s">
        <v>1323</v>
      </c>
      <c r="E348" s="11"/>
      <c r="F348" s="11"/>
      <c r="G348" s="11"/>
    </row>
    <row r="349" spans="1:8" x14ac:dyDescent="0.25">
      <c r="A349" s="8"/>
      <c r="B349" s="17" t="s">
        <v>1389</v>
      </c>
      <c r="C349" s="6"/>
      <c r="D349" s="13"/>
      <c r="E349" s="11"/>
      <c r="F349" s="11">
        <v>9</v>
      </c>
      <c r="G349" s="11"/>
    </row>
    <row r="350" spans="1:8" x14ac:dyDescent="0.25">
      <c r="A350" s="8"/>
      <c r="B350" s="17" t="s">
        <v>1391</v>
      </c>
      <c r="C350" s="6"/>
      <c r="D350" s="13"/>
      <c r="E350" s="11"/>
      <c r="F350" s="11">
        <v>0</v>
      </c>
      <c r="G350" s="11"/>
    </row>
    <row r="351" spans="1:8" ht="60" x14ac:dyDescent="0.25">
      <c r="A351" s="49" t="s">
        <v>616</v>
      </c>
      <c r="B351" s="50" t="s">
        <v>617</v>
      </c>
      <c r="C351" s="46"/>
      <c r="D351" s="46"/>
      <c r="E351" s="46"/>
      <c r="F351" s="46"/>
      <c r="G351" s="46"/>
    </row>
    <row r="352" spans="1:8" ht="90" x14ac:dyDescent="0.25">
      <c r="A352" s="44" t="s">
        <v>619</v>
      </c>
      <c r="B352" s="45" t="s">
        <v>618</v>
      </c>
      <c r="C352" s="46"/>
      <c r="D352" s="44"/>
      <c r="E352" s="52"/>
      <c r="F352" s="52"/>
      <c r="G352" s="52"/>
      <c r="H352" s="3" t="s">
        <v>633</v>
      </c>
    </row>
    <row r="353" spans="1:7" x14ac:dyDescent="0.25">
      <c r="A353" s="46"/>
      <c r="B353" s="45" t="s">
        <v>604</v>
      </c>
      <c r="C353" s="44"/>
      <c r="D353" s="44"/>
      <c r="E353" s="52"/>
      <c r="F353" s="52"/>
      <c r="G353" s="52"/>
    </row>
    <row r="354" spans="1:7" x14ac:dyDescent="0.25">
      <c r="A354" s="46"/>
      <c r="B354" s="48" t="s">
        <v>1389</v>
      </c>
      <c r="C354" s="44"/>
      <c r="D354" s="44" t="s">
        <v>9</v>
      </c>
      <c r="E354" s="47">
        <v>2.4500000000000002</v>
      </c>
      <c r="F354" s="47">
        <f>(F357+F360)/(F363+F366)*100</f>
        <v>8.1110878237116921</v>
      </c>
      <c r="G354" s="47" t="e">
        <f>(G357+G360)/(G363+G366)*100</f>
        <v>#DIV/0!</v>
      </c>
    </row>
    <row r="355" spans="1:7" x14ac:dyDescent="0.25">
      <c r="A355" s="46"/>
      <c r="B355" s="48" t="s">
        <v>1391</v>
      </c>
      <c r="C355" s="44"/>
      <c r="D355" s="44" t="s">
        <v>9</v>
      </c>
      <c r="E355" s="47">
        <v>0</v>
      </c>
      <c r="F355" s="47" t="e">
        <f>(F358+F361)/(F364+F367)*100</f>
        <v>#DIV/0!</v>
      </c>
      <c r="G355" s="47" t="e">
        <f>(G358+G361)/(G364+G367)*100</f>
        <v>#DIV/0!</v>
      </c>
    </row>
    <row r="356" spans="1:7" ht="75" x14ac:dyDescent="0.25">
      <c r="A356" s="8"/>
      <c r="B356" s="17" t="s">
        <v>620</v>
      </c>
      <c r="C356" s="6" t="s">
        <v>621</v>
      </c>
      <c r="D356" s="13" t="s">
        <v>1325</v>
      </c>
      <c r="E356" s="11"/>
      <c r="F356" s="11"/>
      <c r="G356" s="11"/>
    </row>
    <row r="357" spans="1:7" x14ac:dyDescent="0.25">
      <c r="A357" s="8"/>
      <c r="B357" s="17" t="s">
        <v>1389</v>
      </c>
      <c r="C357" s="6"/>
      <c r="D357" s="13"/>
      <c r="E357" s="11"/>
      <c r="F357" s="11">
        <v>0</v>
      </c>
      <c r="G357" s="11"/>
    </row>
    <row r="358" spans="1:7" x14ac:dyDescent="0.25">
      <c r="A358" s="8"/>
      <c r="B358" s="17" t="s">
        <v>1391</v>
      </c>
      <c r="C358" s="6"/>
      <c r="D358" s="13"/>
      <c r="E358" s="11"/>
      <c r="F358" s="11">
        <v>0</v>
      </c>
      <c r="G358" s="11"/>
    </row>
    <row r="359" spans="1:7" ht="105" x14ac:dyDescent="0.25">
      <c r="A359" s="8"/>
      <c r="B359" s="17" t="s">
        <v>622</v>
      </c>
      <c r="C359" s="6" t="s">
        <v>623</v>
      </c>
      <c r="D359" s="13" t="s">
        <v>1325</v>
      </c>
      <c r="E359" s="11"/>
      <c r="F359" s="11"/>
      <c r="G359" s="11"/>
    </row>
    <row r="360" spans="1:7" x14ac:dyDescent="0.25">
      <c r="A360" s="8"/>
      <c r="B360" s="17" t="s">
        <v>1389</v>
      </c>
      <c r="C360" s="6"/>
      <c r="D360" s="13"/>
      <c r="E360" s="11"/>
      <c r="F360" s="9">
        <v>65558.5</v>
      </c>
      <c r="G360" s="9"/>
    </row>
    <row r="361" spans="1:7" x14ac:dyDescent="0.25">
      <c r="A361" s="8"/>
      <c r="B361" s="17" t="s">
        <v>1391</v>
      </c>
      <c r="C361" s="6"/>
      <c r="D361" s="13"/>
      <c r="E361" s="11"/>
      <c r="F361" s="11">
        <v>0</v>
      </c>
      <c r="G361" s="11"/>
    </row>
    <row r="362" spans="1:7" ht="60" x14ac:dyDescent="0.25">
      <c r="A362" s="8"/>
      <c r="B362" s="17" t="s">
        <v>625</v>
      </c>
      <c r="C362" s="6" t="s">
        <v>626</v>
      </c>
      <c r="D362" s="13" t="s">
        <v>1325</v>
      </c>
      <c r="E362" s="11"/>
      <c r="F362" s="11"/>
      <c r="G362" s="11"/>
    </row>
    <row r="363" spans="1:7" x14ac:dyDescent="0.25">
      <c r="A363" s="8"/>
      <c r="B363" s="17" t="s">
        <v>1389</v>
      </c>
      <c r="C363" s="6"/>
      <c r="D363" s="13"/>
      <c r="E363" s="11"/>
      <c r="F363" s="11">
        <v>0</v>
      </c>
      <c r="G363" s="11"/>
    </row>
    <row r="364" spans="1:7" x14ac:dyDescent="0.25">
      <c r="A364" s="8"/>
      <c r="B364" s="17" t="s">
        <v>1391</v>
      </c>
      <c r="C364" s="6"/>
      <c r="D364" s="13"/>
      <c r="E364" s="11"/>
      <c r="F364" s="11">
        <v>0</v>
      </c>
      <c r="G364" s="11"/>
    </row>
    <row r="365" spans="1:7" ht="90" x14ac:dyDescent="0.25">
      <c r="A365" s="8"/>
      <c r="B365" s="17" t="s">
        <v>627</v>
      </c>
      <c r="C365" s="6" t="s">
        <v>632</v>
      </c>
      <c r="D365" s="13" t="s">
        <v>1325</v>
      </c>
      <c r="E365" s="11"/>
      <c r="F365" s="11"/>
      <c r="G365" s="11"/>
    </row>
    <row r="366" spans="1:7" x14ac:dyDescent="0.25">
      <c r="A366" s="8"/>
      <c r="B366" s="17" t="s">
        <v>1389</v>
      </c>
      <c r="C366" s="6"/>
      <c r="D366" s="13"/>
      <c r="E366" s="11"/>
      <c r="F366" s="9">
        <v>808257.8</v>
      </c>
      <c r="G366" s="9"/>
    </row>
    <row r="367" spans="1:7" x14ac:dyDescent="0.25">
      <c r="A367" s="8"/>
      <c r="B367" s="17" t="s">
        <v>1391</v>
      </c>
      <c r="C367" s="6"/>
      <c r="D367" s="13"/>
      <c r="E367" s="11"/>
      <c r="F367" s="11">
        <v>0</v>
      </c>
      <c r="G367" s="11"/>
    </row>
    <row r="368" spans="1:7" x14ac:dyDescent="0.25">
      <c r="A368" s="46"/>
      <c r="B368" s="45" t="s">
        <v>624</v>
      </c>
      <c r="C368" s="44"/>
      <c r="D368" s="44"/>
      <c r="E368" s="52"/>
      <c r="F368" s="52"/>
      <c r="G368" s="52"/>
    </row>
    <row r="369" spans="1:8" x14ac:dyDescent="0.25">
      <c r="A369" s="46"/>
      <c r="B369" s="48" t="s">
        <v>1389</v>
      </c>
      <c r="C369" s="44"/>
      <c r="D369" s="44" t="s">
        <v>9</v>
      </c>
      <c r="E369" s="47">
        <v>0</v>
      </c>
      <c r="F369" s="47">
        <f>F372/F375*100</f>
        <v>0</v>
      </c>
      <c r="G369" s="47" t="e">
        <f>G372/G375*100</f>
        <v>#DIV/0!</v>
      </c>
    </row>
    <row r="370" spans="1:8" x14ac:dyDescent="0.25">
      <c r="A370" s="46"/>
      <c r="B370" s="48" t="s">
        <v>1391</v>
      </c>
      <c r="C370" s="44"/>
      <c r="D370" s="44" t="s">
        <v>9</v>
      </c>
      <c r="E370" s="47">
        <v>0</v>
      </c>
      <c r="F370" s="47">
        <f>F373/F376*100</f>
        <v>100</v>
      </c>
      <c r="G370" s="47" t="e">
        <f>G373/G376*100</f>
        <v>#DIV/0!</v>
      </c>
    </row>
    <row r="371" spans="1:8" ht="90" x14ac:dyDescent="0.25">
      <c r="A371" s="8"/>
      <c r="B371" s="17" t="s">
        <v>629</v>
      </c>
      <c r="C371" s="6" t="s">
        <v>630</v>
      </c>
      <c r="D371" s="13" t="s">
        <v>1325</v>
      </c>
      <c r="E371" s="11"/>
      <c r="F371" s="11"/>
      <c r="G371" s="11"/>
    </row>
    <row r="372" spans="1:8" x14ac:dyDescent="0.25">
      <c r="A372" s="8"/>
      <c r="B372" s="17" t="s">
        <v>1389</v>
      </c>
      <c r="C372" s="6"/>
      <c r="D372" s="13"/>
      <c r="E372" s="11"/>
      <c r="F372" s="9">
        <v>0</v>
      </c>
      <c r="G372" s="9"/>
    </row>
    <row r="373" spans="1:8" x14ac:dyDescent="0.25">
      <c r="A373" s="8"/>
      <c r="B373" s="17" t="s">
        <v>1391</v>
      </c>
      <c r="C373" s="6"/>
      <c r="D373" s="13"/>
      <c r="E373" s="11"/>
      <c r="F373" s="9">
        <v>17223.400000000001</v>
      </c>
      <c r="G373" s="9"/>
    </row>
    <row r="374" spans="1:8" ht="75" x14ac:dyDescent="0.25">
      <c r="A374" s="8"/>
      <c r="B374" s="17" t="s">
        <v>631</v>
      </c>
      <c r="C374" s="6" t="s">
        <v>628</v>
      </c>
      <c r="D374" s="13" t="s">
        <v>1325</v>
      </c>
      <c r="E374" s="11"/>
      <c r="F374" s="11"/>
      <c r="G374" s="11"/>
    </row>
    <row r="375" spans="1:8" x14ac:dyDescent="0.25">
      <c r="A375" s="8"/>
      <c r="B375" s="17" t="s">
        <v>1389</v>
      </c>
      <c r="C375" s="6"/>
      <c r="D375" s="13"/>
      <c r="E375" s="11"/>
      <c r="F375" s="9">
        <v>1366.1</v>
      </c>
      <c r="G375" s="9"/>
    </row>
    <row r="376" spans="1:8" x14ac:dyDescent="0.25">
      <c r="A376" s="8"/>
      <c r="B376" s="17" t="s">
        <v>1391</v>
      </c>
      <c r="C376" s="6"/>
      <c r="D376" s="13"/>
      <c r="E376" s="11"/>
      <c r="F376" s="9">
        <v>17223.400000000001</v>
      </c>
      <c r="G376" s="9"/>
    </row>
    <row r="377" spans="1:8" ht="75" x14ac:dyDescent="0.25">
      <c r="A377" s="44" t="s">
        <v>634</v>
      </c>
      <c r="B377" s="45" t="s">
        <v>635</v>
      </c>
      <c r="C377" s="44"/>
      <c r="D377" s="46"/>
      <c r="E377" s="51"/>
      <c r="F377" s="51"/>
      <c r="G377" s="51"/>
      <c r="H377" s="3" t="s">
        <v>322</v>
      </c>
    </row>
    <row r="378" spans="1:8" x14ac:dyDescent="0.25">
      <c r="A378" s="44"/>
      <c r="B378" s="45" t="s">
        <v>604</v>
      </c>
      <c r="C378" s="44"/>
      <c r="D378" s="44"/>
      <c r="E378" s="52"/>
      <c r="F378" s="52"/>
      <c r="G378" s="52"/>
    </row>
    <row r="379" spans="1:8" x14ac:dyDescent="0.25">
      <c r="A379" s="44"/>
      <c r="B379" s="48" t="s">
        <v>1389</v>
      </c>
      <c r="C379" s="44"/>
      <c r="D379" s="44" t="s">
        <v>9</v>
      </c>
      <c r="E379" s="47">
        <v>13</v>
      </c>
      <c r="F379" s="47">
        <f>F382/F385*100</f>
        <v>6.7848083931005734</v>
      </c>
      <c r="G379" s="47" t="e">
        <f>G382/G385*100</f>
        <v>#DIV/0!</v>
      </c>
    </row>
    <row r="380" spans="1:8" x14ac:dyDescent="0.25">
      <c r="A380" s="44"/>
      <c r="B380" s="48" t="s">
        <v>1391</v>
      </c>
      <c r="C380" s="44"/>
      <c r="D380" s="44" t="s">
        <v>9</v>
      </c>
      <c r="E380" s="47">
        <v>100</v>
      </c>
      <c r="F380" s="47">
        <f>F383/F386*100</f>
        <v>100</v>
      </c>
      <c r="G380" s="47" t="e">
        <f>G383/G386*100</f>
        <v>#DIV/0!</v>
      </c>
    </row>
    <row r="381" spans="1:8" ht="105" x14ac:dyDescent="0.25">
      <c r="A381" s="6"/>
      <c r="B381" s="17" t="s">
        <v>637</v>
      </c>
      <c r="C381" s="6" t="s">
        <v>638</v>
      </c>
      <c r="D381" s="13" t="s">
        <v>1325</v>
      </c>
      <c r="E381" s="11"/>
      <c r="F381" s="11"/>
      <c r="G381" s="11"/>
    </row>
    <row r="382" spans="1:8" x14ac:dyDescent="0.25">
      <c r="A382" s="6"/>
      <c r="B382" s="17" t="s">
        <v>1389</v>
      </c>
      <c r="C382" s="6"/>
      <c r="D382" s="13"/>
      <c r="E382" s="11"/>
      <c r="F382" s="9">
        <v>197977.9</v>
      </c>
      <c r="G382" s="9"/>
    </row>
    <row r="383" spans="1:8" x14ac:dyDescent="0.25">
      <c r="A383" s="6"/>
      <c r="B383" s="17" t="s">
        <v>1391</v>
      </c>
      <c r="C383" s="6"/>
      <c r="D383" s="13"/>
      <c r="E383" s="11"/>
      <c r="F383" s="11">
        <v>3132</v>
      </c>
      <c r="G383" s="11"/>
    </row>
    <row r="384" spans="1:8" ht="90" x14ac:dyDescent="0.25">
      <c r="A384" s="6"/>
      <c r="B384" s="17" t="s">
        <v>639</v>
      </c>
      <c r="C384" s="6" t="s">
        <v>640</v>
      </c>
      <c r="D384" s="13" t="s">
        <v>1325</v>
      </c>
      <c r="E384" s="11"/>
      <c r="F384" s="11"/>
      <c r="G384" s="11"/>
    </row>
    <row r="385" spans="1:8" x14ac:dyDescent="0.25">
      <c r="A385" s="6"/>
      <c r="B385" s="17" t="s">
        <v>1389</v>
      </c>
      <c r="C385" s="6"/>
      <c r="D385" s="13"/>
      <c r="E385" s="11"/>
      <c r="F385" s="9">
        <v>2917958.6</v>
      </c>
      <c r="G385" s="9"/>
    </row>
    <row r="386" spans="1:8" x14ac:dyDescent="0.25">
      <c r="A386" s="6"/>
      <c r="B386" s="17" t="s">
        <v>1391</v>
      </c>
      <c r="C386" s="6"/>
      <c r="D386" s="13"/>
      <c r="E386" s="11"/>
      <c r="F386" s="11">
        <v>3132</v>
      </c>
      <c r="G386" s="11"/>
    </row>
    <row r="387" spans="1:8" x14ac:dyDescent="0.25">
      <c r="A387" s="46"/>
      <c r="B387" s="45" t="s">
        <v>636</v>
      </c>
      <c r="C387" s="44"/>
      <c r="D387" s="44"/>
      <c r="E387" s="52"/>
      <c r="F387" s="52"/>
      <c r="G387" s="52"/>
    </row>
    <row r="388" spans="1:8" x14ac:dyDescent="0.25">
      <c r="A388" s="46"/>
      <c r="B388" s="48" t="s">
        <v>1389</v>
      </c>
      <c r="C388" s="44"/>
      <c r="D388" s="44" t="s">
        <v>9</v>
      </c>
      <c r="E388" s="47">
        <v>0</v>
      </c>
      <c r="F388" s="47">
        <v>0</v>
      </c>
      <c r="G388" s="47">
        <v>0</v>
      </c>
    </row>
    <row r="389" spans="1:8" x14ac:dyDescent="0.25">
      <c r="A389" s="46"/>
      <c r="B389" s="48" t="s">
        <v>1391</v>
      </c>
      <c r="C389" s="44"/>
      <c r="D389" s="44" t="s">
        <v>9</v>
      </c>
      <c r="E389" s="47">
        <v>0</v>
      </c>
      <c r="F389" s="47">
        <v>0</v>
      </c>
      <c r="G389" s="47">
        <v>0</v>
      </c>
    </row>
    <row r="390" spans="1:8" ht="90" x14ac:dyDescent="0.25">
      <c r="A390" s="8"/>
      <c r="B390" s="17" t="s">
        <v>641</v>
      </c>
      <c r="C390" s="6" t="s">
        <v>642</v>
      </c>
      <c r="D390" s="13" t="s">
        <v>1325</v>
      </c>
      <c r="E390" s="11"/>
      <c r="F390" s="11"/>
      <c r="G390" s="11"/>
    </row>
    <row r="391" spans="1:8" x14ac:dyDescent="0.25">
      <c r="A391" s="8"/>
      <c r="B391" s="17" t="s">
        <v>1389</v>
      </c>
      <c r="C391" s="6"/>
      <c r="D391" s="13"/>
      <c r="E391" s="11"/>
      <c r="F391" s="9"/>
      <c r="G391" s="9"/>
    </row>
    <row r="392" spans="1:8" x14ac:dyDescent="0.25">
      <c r="A392" s="8"/>
      <c r="B392" s="17" t="s">
        <v>1391</v>
      </c>
      <c r="C392" s="6"/>
      <c r="D392" s="13"/>
      <c r="E392" s="11"/>
      <c r="F392" s="9"/>
      <c r="G392" s="9"/>
    </row>
    <row r="393" spans="1:8" ht="75" x14ac:dyDescent="0.25">
      <c r="A393" s="8"/>
      <c r="B393" s="17" t="s">
        <v>643</v>
      </c>
      <c r="C393" s="6" t="s">
        <v>644</v>
      </c>
      <c r="D393" s="13" t="s">
        <v>1325</v>
      </c>
      <c r="E393" s="11"/>
      <c r="F393" s="11"/>
      <c r="G393" s="11"/>
    </row>
    <row r="394" spans="1:8" x14ac:dyDescent="0.25">
      <c r="A394" s="8"/>
      <c r="B394" s="17" t="s">
        <v>1389</v>
      </c>
      <c r="C394" s="6"/>
      <c r="D394" s="13"/>
      <c r="E394" s="11"/>
      <c r="F394" s="9"/>
      <c r="G394" s="9"/>
    </row>
    <row r="395" spans="1:8" x14ac:dyDescent="0.25">
      <c r="A395" s="8"/>
      <c r="B395" s="17" t="s">
        <v>1391</v>
      </c>
      <c r="C395" s="6"/>
      <c r="D395" s="13"/>
      <c r="E395" s="11"/>
      <c r="F395" s="9"/>
      <c r="G395" s="9"/>
    </row>
    <row r="396" spans="1:8" ht="30" x14ac:dyDescent="0.25">
      <c r="A396" s="44" t="s">
        <v>645</v>
      </c>
      <c r="B396" s="45" t="s">
        <v>1346</v>
      </c>
      <c r="C396" s="44"/>
      <c r="D396" s="46"/>
      <c r="E396" s="51"/>
      <c r="F396" s="51"/>
      <c r="G396" s="51"/>
    </row>
    <row r="397" spans="1:8" ht="135" x14ac:dyDescent="0.25">
      <c r="A397" s="46"/>
      <c r="B397" s="45" t="s">
        <v>646</v>
      </c>
      <c r="C397" s="44"/>
      <c r="D397" s="44" t="s">
        <v>1325</v>
      </c>
      <c r="E397" s="47">
        <v>188.48</v>
      </c>
      <c r="F397" s="47">
        <f>F398/(F399+F400+F401+F402+F403+F404+F405+F406)</f>
        <v>0</v>
      </c>
      <c r="G397" s="47" t="e">
        <f>G398/(G399+G400+G401+G402+G403+G404+G405+G406)</f>
        <v>#DIV/0!</v>
      </c>
      <c r="H397" s="3" t="s">
        <v>653</v>
      </c>
    </row>
    <row r="398" spans="1:8" ht="60" x14ac:dyDescent="0.25">
      <c r="A398" s="8"/>
      <c r="B398" s="17" t="s">
        <v>647</v>
      </c>
      <c r="C398" s="6" t="s">
        <v>626</v>
      </c>
      <c r="D398" s="13" t="s">
        <v>1325</v>
      </c>
      <c r="E398" s="11"/>
      <c r="F398" s="11">
        <v>0</v>
      </c>
      <c r="G398" s="11"/>
    </row>
    <row r="399" spans="1:8" ht="60" x14ac:dyDescent="0.25">
      <c r="A399" s="8"/>
      <c r="B399" s="17" t="s">
        <v>475</v>
      </c>
      <c r="C399" s="6" t="s">
        <v>414</v>
      </c>
      <c r="D399" s="13" t="s">
        <v>1131</v>
      </c>
      <c r="E399" s="11"/>
      <c r="F399" s="11">
        <v>6084</v>
      </c>
      <c r="G399" s="11"/>
    </row>
    <row r="400" spans="1:8" ht="60" x14ac:dyDescent="0.25">
      <c r="A400" s="8"/>
      <c r="B400" s="17" t="s">
        <v>476</v>
      </c>
      <c r="C400" s="6" t="s">
        <v>415</v>
      </c>
      <c r="D400" s="13" t="s">
        <v>1131</v>
      </c>
      <c r="E400" s="11"/>
      <c r="F400" s="11">
        <v>425</v>
      </c>
      <c r="G400" s="11"/>
    </row>
    <row r="401" spans="1:8" ht="60" x14ac:dyDescent="0.25">
      <c r="A401" s="8"/>
      <c r="B401" s="17" t="s">
        <v>477</v>
      </c>
      <c r="C401" s="6" t="s">
        <v>478</v>
      </c>
      <c r="D401" s="13" t="s">
        <v>1131</v>
      </c>
      <c r="E401" s="11"/>
      <c r="F401" s="11">
        <v>0</v>
      </c>
      <c r="G401" s="11"/>
    </row>
    <row r="402" spans="1:8" ht="60" x14ac:dyDescent="0.25">
      <c r="A402" s="8"/>
      <c r="B402" s="17" t="s">
        <v>479</v>
      </c>
      <c r="C402" s="6" t="s">
        <v>399</v>
      </c>
      <c r="D402" s="13" t="s">
        <v>1131</v>
      </c>
      <c r="E402" s="11"/>
      <c r="F402" s="11">
        <v>0</v>
      </c>
      <c r="G402" s="11"/>
    </row>
    <row r="403" spans="1:8" ht="60" x14ac:dyDescent="0.25">
      <c r="A403" s="8"/>
      <c r="B403" s="17" t="s">
        <v>480</v>
      </c>
      <c r="C403" s="6" t="s">
        <v>398</v>
      </c>
      <c r="D403" s="13" t="s">
        <v>1131</v>
      </c>
      <c r="E403" s="11"/>
      <c r="F403" s="11">
        <v>0</v>
      </c>
      <c r="G403" s="11"/>
    </row>
    <row r="404" spans="1:8" ht="60" x14ac:dyDescent="0.25">
      <c r="A404" s="8"/>
      <c r="B404" s="17" t="s">
        <v>481</v>
      </c>
      <c r="C404" s="6" t="s">
        <v>400</v>
      </c>
      <c r="D404" s="13" t="s">
        <v>1131</v>
      </c>
      <c r="E404" s="11"/>
      <c r="F404" s="11">
        <v>0</v>
      </c>
      <c r="G404" s="11"/>
    </row>
    <row r="405" spans="1:8" ht="60" x14ac:dyDescent="0.25">
      <c r="A405" s="8"/>
      <c r="B405" s="17" t="s">
        <v>482</v>
      </c>
      <c r="C405" s="6" t="s">
        <v>483</v>
      </c>
      <c r="D405" s="13" t="s">
        <v>1131</v>
      </c>
      <c r="E405" s="11"/>
      <c r="F405" s="11">
        <v>0</v>
      </c>
      <c r="G405" s="11"/>
    </row>
    <row r="406" spans="1:8" ht="45" x14ac:dyDescent="0.25">
      <c r="A406" s="8"/>
      <c r="B406" s="17" t="s">
        <v>648</v>
      </c>
      <c r="C406" s="6" t="s">
        <v>485</v>
      </c>
      <c r="D406" s="13" t="s">
        <v>1131</v>
      </c>
      <c r="E406" s="11"/>
      <c r="F406" s="11">
        <v>155</v>
      </c>
      <c r="G406" s="11"/>
    </row>
    <row r="407" spans="1:8" ht="120" x14ac:dyDescent="0.25">
      <c r="A407" s="46"/>
      <c r="B407" s="45" t="s">
        <v>652</v>
      </c>
      <c r="C407" s="44"/>
      <c r="D407" s="44"/>
      <c r="E407" s="47"/>
      <c r="F407" s="47"/>
      <c r="G407" s="47"/>
      <c r="H407" s="3" t="s">
        <v>654</v>
      </c>
    </row>
    <row r="408" spans="1:8" x14ac:dyDescent="0.25">
      <c r="A408" s="46"/>
      <c r="B408" s="48" t="s">
        <v>1389</v>
      </c>
      <c r="C408" s="44"/>
      <c r="D408" s="44" t="s">
        <v>1325</v>
      </c>
      <c r="E408" s="47">
        <v>387.3</v>
      </c>
      <c r="F408" s="47">
        <v>428.31</v>
      </c>
      <c r="G408" s="47">
        <v>428.31</v>
      </c>
      <c r="H408" s="3"/>
    </row>
    <row r="409" spans="1:8" x14ac:dyDescent="0.25">
      <c r="A409" s="46"/>
      <c r="B409" s="48" t="s">
        <v>1391</v>
      </c>
      <c r="C409" s="44"/>
      <c r="D409" s="44" t="s">
        <v>1325</v>
      </c>
      <c r="E409" s="47">
        <v>29.2</v>
      </c>
      <c r="F409" s="47">
        <v>37.46</v>
      </c>
      <c r="G409" s="47">
        <v>37.46</v>
      </c>
      <c r="H409" s="3"/>
    </row>
    <row r="410" spans="1:8" ht="75" x14ac:dyDescent="0.25">
      <c r="A410" s="8"/>
      <c r="B410" s="17" t="s">
        <v>649</v>
      </c>
      <c r="C410" s="6" t="s">
        <v>640</v>
      </c>
      <c r="D410" s="13" t="s">
        <v>1325</v>
      </c>
      <c r="E410" s="11"/>
      <c r="F410" s="11"/>
      <c r="G410" s="11"/>
    </row>
    <row r="411" spans="1:8" x14ac:dyDescent="0.25">
      <c r="A411" s="8"/>
      <c r="B411" s="17" t="s">
        <v>1389</v>
      </c>
      <c r="C411" s="6"/>
      <c r="D411" s="13"/>
      <c r="E411" s="11"/>
      <c r="F411" s="11">
        <v>4155935.7</v>
      </c>
      <c r="G411" s="11"/>
    </row>
    <row r="412" spans="1:8" x14ac:dyDescent="0.25">
      <c r="A412" s="8"/>
      <c r="B412" s="17" t="s">
        <v>1391</v>
      </c>
      <c r="C412" s="6"/>
      <c r="D412" s="13"/>
      <c r="E412" s="11"/>
      <c r="F412" s="11">
        <v>3132</v>
      </c>
      <c r="G412" s="11"/>
    </row>
    <row r="413" spans="1:8" ht="75" x14ac:dyDescent="0.25">
      <c r="A413" s="8"/>
      <c r="B413" s="17" t="s">
        <v>650</v>
      </c>
      <c r="C413" s="6" t="s">
        <v>651</v>
      </c>
      <c r="D413" s="13" t="s">
        <v>1131</v>
      </c>
      <c r="E413" s="11"/>
      <c r="F413" s="11"/>
      <c r="G413" s="11"/>
    </row>
    <row r="414" spans="1:8" x14ac:dyDescent="0.25">
      <c r="A414" s="8"/>
      <c r="B414" s="17" t="s">
        <v>1389</v>
      </c>
      <c r="C414" s="6"/>
      <c r="D414" s="13"/>
      <c r="E414" s="11"/>
      <c r="F414" s="11">
        <v>10295</v>
      </c>
      <c r="G414" s="11"/>
    </row>
    <row r="415" spans="1:8" x14ac:dyDescent="0.25">
      <c r="A415" s="8"/>
      <c r="B415" s="17" t="s">
        <v>1391</v>
      </c>
      <c r="C415" s="6"/>
      <c r="D415" s="13"/>
      <c r="E415" s="11"/>
      <c r="F415" s="11">
        <v>104</v>
      </c>
      <c r="G415" s="11"/>
    </row>
    <row r="416" spans="1:8" ht="60" x14ac:dyDescent="0.25">
      <c r="A416" s="10" t="s">
        <v>682</v>
      </c>
      <c r="B416" s="18" t="s">
        <v>655</v>
      </c>
      <c r="C416" s="8"/>
      <c r="D416" s="8"/>
      <c r="E416" s="8"/>
      <c r="F416" s="8"/>
      <c r="G416" s="8"/>
    </row>
    <row r="417" spans="1:8" ht="90" x14ac:dyDescent="0.25">
      <c r="A417" s="44" t="s">
        <v>683</v>
      </c>
      <c r="B417" s="45" t="s">
        <v>656</v>
      </c>
      <c r="C417" s="46"/>
      <c r="D417" s="44"/>
      <c r="E417" s="52"/>
      <c r="F417" s="52"/>
      <c r="G417" s="52"/>
      <c r="H417" s="3" t="s">
        <v>322</v>
      </c>
    </row>
    <row r="418" spans="1:8" x14ac:dyDescent="0.25">
      <c r="A418" s="44"/>
      <c r="B418" s="48" t="s">
        <v>1389</v>
      </c>
      <c r="C418" s="46"/>
      <c r="D418" s="44" t="s">
        <v>9</v>
      </c>
      <c r="E418" s="47">
        <v>0</v>
      </c>
      <c r="F418" s="47">
        <v>12.5</v>
      </c>
      <c r="G418" s="47" t="e">
        <f>G421/G424*100</f>
        <v>#DIV/0!</v>
      </c>
      <c r="H418" s="3"/>
    </row>
    <row r="419" spans="1:8" x14ac:dyDescent="0.25">
      <c r="A419" s="44"/>
      <c r="B419" s="48" t="s">
        <v>1391</v>
      </c>
      <c r="C419" s="46"/>
      <c r="D419" s="44" t="s">
        <v>9</v>
      </c>
      <c r="E419" s="47">
        <v>0</v>
      </c>
      <c r="F419" s="47" t="e">
        <f>F422/F425*100</f>
        <v>#DIV/0!</v>
      </c>
      <c r="G419" s="47" t="e">
        <f>G422/G425*100</f>
        <v>#DIV/0!</v>
      </c>
      <c r="H419" s="3"/>
    </row>
    <row r="420" spans="1:8" ht="60" x14ac:dyDescent="0.25">
      <c r="A420" s="8"/>
      <c r="B420" s="17" t="s">
        <v>657</v>
      </c>
      <c r="C420" s="6" t="s">
        <v>658</v>
      </c>
      <c r="D420" s="13" t="s">
        <v>1323</v>
      </c>
      <c r="E420" s="11"/>
      <c r="F420" s="11"/>
      <c r="G420" s="11"/>
    </row>
    <row r="421" spans="1:8" x14ac:dyDescent="0.25">
      <c r="A421" s="8"/>
      <c r="B421" s="17" t="s">
        <v>1389</v>
      </c>
      <c r="C421" s="6"/>
      <c r="D421" s="13"/>
      <c r="E421" s="11"/>
      <c r="F421" s="11">
        <v>8</v>
      </c>
      <c r="G421" s="11"/>
    </row>
    <row r="422" spans="1:8" x14ac:dyDescent="0.25">
      <c r="A422" s="8"/>
      <c r="B422" s="17" t="s">
        <v>1391</v>
      </c>
      <c r="C422" s="6"/>
      <c r="D422" s="13"/>
      <c r="E422" s="11"/>
      <c r="F422" s="11">
        <v>2</v>
      </c>
      <c r="G422" s="11"/>
    </row>
    <row r="423" spans="1:8" ht="45" x14ac:dyDescent="0.25">
      <c r="A423" s="8"/>
      <c r="B423" s="17" t="s">
        <v>659</v>
      </c>
      <c r="C423" s="6" t="s">
        <v>660</v>
      </c>
      <c r="D423" s="13" t="s">
        <v>1323</v>
      </c>
      <c r="E423" s="11"/>
      <c r="F423" s="11"/>
      <c r="G423" s="11"/>
    </row>
    <row r="424" spans="1:8" x14ac:dyDescent="0.25">
      <c r="A424" s="8"/>
      <c r="B424" s="17" t="s">
        <v>1389</v>
      </c>
      <c r="C424" s="6"/>
      <c r="D424" s="13"/>
      <c r="E424" s="11"/>
      <c r="F424" s="11">
        <v>28</v>
      </c>
      <c r="G424" s="11"/>
    </row>
    <row r="425" spans="1:8" x14ac:dyDescent="0.25">
      <c r="A425" s="8"/>
      <c r="B425" s="17" t="s">
        <v>1391</v>
      </c>
      <c r="C425" s="6"/>
      <c r="D425" s="13"/>
      <c r="E425" s="11"/>
      <c r="F425" s="11">
        <v>0</v>
      </c>
      <c r="G425" s="11"/>
    </row>
    <row r="426" spans="1:8" ht="105" x14ac:dyDescent="0.25">
      <c r="A426" s="115" t="s">
        <v>1679</v>
      </c>
      <c r="B426" s="107" t="s">
        <v>1680</v>
      </c>
      <c r="C426" s="131"/>
      <c r="D426" s="115" t="s">
        <v>9</v>
      </c>
      <c r="E426" s="158" t="e">
        <f>E427/E428*100</f>
        <v>#DIV/0!</v>
      </c>
      <c r="F426" s="158" t="e">
        <f t="shared" ref="F426:G426" si="9">F427/F428*100</f>
        <v>#DIV/0!</v>
      </c>
      <c r="G426" s="158" t="e">
        <f t="shared" si="9"/>
        <v>#DIV/0!</v>
      </c>
    </row>
    <row r="427" spans="1:8" ht="90" x14ac:dyDescent="0.25">
      <c r="A427" s="115"/>
      <c r="B427" s="107" t="s">
        <v>1681</v>
      </c>
      <c r="C427" s="131"/>
      <c r="D427" s="115" t="s">
        <v>1323</v>
      </c>
      <c r="E427" s="158"/>
      <c r="F427" s="158"/>
      <c r="G427" s="158"/>
    </row>
    <row r="428" spans="1:8" x14ac:dyDescent="0.25">
      <c r="A428" s="115"/>
      <c r="B428" s="107" t="s">
        <v>1682</v>
      </c>
      <c r="C428" s="131"/>
      <c r="D428" s="115" t="s">
        <v>1323</v>
      </c>
      <c r="E428" s="158"/>
      <c r="F428" s="158"/>
      <c r="G428" s="158"/>
    </row>
    <row r="429" spans="1:8" ht="60" x14ac:dyDescent="0.25">
      <c r="A429" s="49" t="s">
        <v>661</v>
      </c>
      <c r="B429" s="50" t="s">
        <v>662</v>
      </c>
      <c r="C429" s="46"/>
      <c r="D429" s="46"/>
      <c r="E429" s="46"/>
      <c r="F429" s="46"/>
      <c r="G429" s="46"/>
    </row>
    <row r="430" spans="1:8" ht="75" x14ac:dyDescent="0.25">
      <c r="A430" s="44" t="s">
        <v>664</v>
      </c>
      <c r="B430" s="45" t="s">
        <v>663</v>
      </c>
      <c r="C430" s="44"/>
      <c r="D430" s="44"/>
      <c r="E430" s="52"/>
      <c r="F430" s="52"/>
      <c r="G430" s="52"/>
      <c r="H430" s="3" t="s">
        <v>675</v>
      </c>
    </row>
    <row r="431" spans="1:8" x14ac:dyDescent="0.25">
      <c r="A431" s="44"/>
      <c r="B431" s="45" t="s">
        <v>665</v>
      </c>
      <c r="C431" s="44"/>
      <c r="D431" s="44"/>
      <c r="E431" s="52"/>
      <c r="F431" s="52"/>
      <c r="G431" s="52"/>
    </row>
    <row r="432" spans="1:8" x14ac:dyDescent="0.25">
      <c r="A432" s="44"/>
      <c r="B432" s="48" t="s">
        <v>1389</v>
      </c>
      <c r="C432" s="44"/>
      <c r="D432" s="44" t="s">
        <v>9</v>
      </c>
      <c r="E432" s="47">
        <v>76.989999999999995</v>
      </c>
      <c r="F432" s="47">
        <f>F435/F438*100</f>
        <v>72.454078876283091</v>
      </c>
      <c r="G432" s="47" t="e">
        <f>G435/G438*100</f>
        <v>#DIV/0!</v>
      </c>
    </row>
    <row r="433" spans="1:7" x14ac:dyDescent="0.25">
      <c r="A433" s="44"/>
      <c r="B433" s="48" t="s">
        <v>1391</v>
      </c>
      <c r="C433" s="44"/>
      <c r="D433" s="44" t="s">
        <v>9</v>
      </c>
      <c r="E433" s="47">
        <v>100</v>
      </c>
      <c r="F433" s="47">
        <f>F436/F439*100</f>
        <v>100</v>
      </c>
      <c r="G433" s="47" t="e">
        <f>G436/G439*100</f>
        <v>#DIV/0!</v>
      </c>
    </row>
    <row r="434" spans="1:7" ht="75" x14ac:dyDescent="0.25">
      <c r="A434" s="6"/>
      <c r="B434" s="17" t="s">
        <v>666</v>
      </c>
      <c r="C434" s="6" t="s">
        <v>667</v>
      </c>
      <c r="D434" s="13" t="s">
        <v>1322</v>
      </c>
      <c r="E434" s="11"/>
      <c r="F434" s="11"/>
      <c r="G434" s="11"/>
    </row>
    <row r="435" spans="1:7" x14ac:dyDescent="0.25">
      <c r="A435" s="6"/>
      <c r="B435" s="17" t="s">
        <v>1389</v>
      </c>
      <c r="C435" s="6"/>
      <c r="D435" s="13"/>
      <c r="E435" s="11"/>
      <c r="F435" s="11">
        <v>182393</v>
      </c>
      <c r="G435" s="11"/>
    </row>
    <row r="436" spans="1:7" x14ac:dyDescent="0.25">
      <c r="A436" s="6"/>
      <c r="B436" s="17" t="s">
        <v>1391</v>
      </c>
      <c r="C436" s="6"/>
      <c r="D436" s="13"/>
      <c r="E436" s="11"/>
      <c r="F436" s="11">
        <v>4323</v>
      </c>
      <c r="G436" s="11"/>
    </row>
    <row r="437" spans="1:7" ht="75" x14ac:dyDescent="0.25">
      <c r="A437" s="6"/>
      <c r="B437" s="17" t="s">
        <v>668</v>
      </c>
      <c r="C437" s="6" t="s">
        <v>669</v>
      </c>
      <c r="D437" s="13" t="s">
        <v>1322</v>
      </c>
      <c r="E437" s="11"/>
      <c r="F437" s="11"/>
      <c r="G437" s="11"/>
    </row>
    <row r="438" spans="1:7" x14ac:dyDescent="0.25">
      <c r="A438" s="6"/>
      <c r="B438" s="17" t="s">
        <v>1389</v>
      </c>
      <c r="C438" s="6"/>
      <c r="D438" s="13"/>
      <c r="E438" s="11"/>
      <c r="F438" s="11">
        <v>251736</v>
      </c>
      <c r="G438" s="11"/>
    </row>
    <row r="439" spans="1:7" x14ac:dyDescent="0.25">
      <c r="A439" s="6"/>
      <c r="B439" s="17" t="s">
        <v>1391</v>
      </c>
      <c r="C439" s="6"/>
      <c r="D439" s="13"/>
      <c r="E439" s="11"/>
      <c r="F439" s="11">
        <v>4323</v>
      </c>
      <c r="G439" s="11"/>
    </row>
    <row r="440" spans="1:7" x14ac:dyDescent="0.25">
      <c r="A440" s="44"/>
      <c r="B440" s="45" t="s">
        <v>670</v>
      </c>
      <c r="C440" s="44"/>
      <c r="D440" s="44"/>
      <c r="E440" s="52"/>
      <c r="F440" s="52"/>
      <c r="G440" s="52"/>
    </row>
    <row r="441" spans="1:7" x14ac:dyDescent="0.25">
      <c r="A441" s="44"/>
      <c r="B441" s="48" t="s">
        <v>1389</v>
      </c>
      <c r="C441" s="44"/>
      <c r="D441" s="44" t="s">
        <v>9</v>
      </c>
      <c r="E441" s="47">
        <v>87.98</v>
      </c>
      <c r="F441" s="47">
        <f>F444/F447*100</f>
        <v>72.408239382893953</v>
      </c>
      <c r="G441" s="47" t="e">
        <f>G444/G447*100</f>
        <v>#DIV/0!</v>
      </c>
    </row>
    <row r="442" spans="1:7" x14ac:dyDescent="0.25">
      <c r="A442" s="44"/>
      <c r="B442" s="48" t="s">
        <v>1391</v>
      </c>
      <c r="C442" s="44"/>
      <c r="D442" s="44" t="s">
        <v>9</v>
      </c>
      <c r="E442" s="47">
        <v>0</v>
      </c>
      <c r="F442" s="47">
        <v>0</v>
      </c>
      <c r="G442" s="47" t="e">
        <f>G445/G448*100</f>
        <v>#DIV/0!</v>
      </c>
    </row>
    <row r="443" spans="1:7" ht="75" x14ac:dyDescent="0.25">
      <c r="A443" s="6"/>
      <c r="B443" s="17" t="s">
        <v>671</v>
      </c>
      <c r="C443" s="6" t="s">
        <v>672</v>
      </c>
      <c r="D443" s="13" t="s">
        <v>1322</v>
      </c>
      <c r="E443" s="11"/>
      <c r="F443" s="11"/>
      <c r="G443" s="11"/>
    </row>
    <row r="444" spans="1:7" x14ac:dyDescent="0.25">
      <c r="A444" s="6"/>
      <c r="B444" s="17" t="s">
        <v>1389</v>
      </c>
      <c r="C444" s="6"/>
      <c r="D444" s="13"/>
      <c r="E444" s="11"/>
      <c r="F444" s="11">
        <v>42710</v>
      </c>
      <c r="G444" s="11"/>
    </row>
    <row r="445" spans="1:7" x14ac:dyDescent="0.25">
      <c r="A445" s="6"/>
      <c r="B445" s="17" t="s">
        <v>1391</v>
      </c>
      <c r="C445" s="6"/>
      <c r="D445" s="13"/>
      <c r="E445" s="11"/>
      <c r="F445" s="11">
        <v>0</v>
      </c>
      <c r="G445" s="11"/>
    </row>
    <row r="446" spans="1:7" ht="75" x14ac:dyDescent="0.25">
      <c r="A446" s="6"/>
      <c r="B446" s="17" t="s">
        <v>673</v>
      </c>
      <c r="C446" s="6" t="s">
        <v>674</v>
      </c>
      <c r="D446" s="13" t="s">
        <v>1322</v>
      </c>
      <c r="E446" s="11"/>
      <c r="F446" s="11"/>
      <c r="G446" s="11"/>
    </row>
    <row r="447" spans="1:7" x14ac:dyDescent="0.25">
      <c r="A447" s="6"/>
      <c r="B447" s="17" t="s">
        <v>1389</v>
      </c>
      <c r="C447" s="6"/>
      <c r="D447" s="13"/>
      <c r="E447" s="11"/>
      <c r="F447" s="11">
        <v>58985</v>
      </c>
      <c r="G447" s="11"/>
    </row>
    <row r="448" spans="1:7" x14ac:dyDescent="0.25">
      <c r="A448" s="6"/>
      <c r="B448" s="17" t="s">
        <v>1391</v>
      </c>
      <c r="C448" s="6"/>
      <c r="D448" s="13"/>
      <c r="E448" s="11"/>
      <c r="F448" s="11">
        <v>0</v>
      </c>
      <c r="G448" s="11"/>
    </row>
    <row r="449" spans="1:8" ht="75" x14ac:dyDescent="0.25">
      <c r="A449" s="44" t="s">
        <v>677</v>
      </c>
      <c r="B449" s="45" t="s">
        <v>676</v>
      </c>
      <c r="C449" s="44"/>
      <c r="D449" s="44" t="s">
        <v>9</v>
      </c>
      <c r="E449" s="47">
        <v>0</v>
      </c>
      <c r="F449" s="47">
        <v>0</v>
      </c>
      <c r="G449" s="47">
        <v>0</v>
      </c>
      <c r="H449" s="3" t="s">
        <v>158</v>
      </c>
    </row>
    <row r="450" spans="1:8" ht="60" x14ac:dyDescent="0.25">
      <c r="A450" s="6"/>
      <c r="B450" s="17" t="s">
        <v>678</v>
      </c>
      <c r="C450" s="6" t="s">
        <v>679</v>
      </c>
      <c r="D450" s="13" t="s">
        <v>1323</v>
      </c>
      <c r="E450" s="11"/>
      <c r="F450" s="11">
        <v>0</v>
      </c>
      <c r="G450" s="11"/>
    </row>
    <row r="451" spans="1:8" ht="45" x14ac:dyDescent="0.25">
      <c r="A451" s="6"/>
      <c r="B451" s="17" t="s">
        <v>680</v>
      </c>
      <c r="C451" s="6" t="s">
        <v>681</v>
      </c>
      <c r="D451" s="13" t="s">
        <v>1323</v>
      </c>
      <c r="E451" s="11"/>
      <c r="F451" s="11">
        <v>16</v>
      </c>
      <c r="G451" s="11"/>
    </row>
    <row r="452" spans="1:8" ht="75" x14ac:dyDescent="0.25">
      <c r="A452" s="44" t="s">
        <v>685</v>
      </c>
      <c r="B452" s="45" t="s">
        <v>684</v>
      </c>
      <c r="C452" s="44"/>
      <c r="D452" s="44" t="s">
        <v>9</v>
      </c>
      <c r="E452" s="47">
        <v>0</v>
      </c>
      <c r="F452" s="47">
        <v>0</v>
      </c>
      <c r="G452" s="47">
        <v>0</v>
      </c>
      <c r="H452" s="3" t="s">
        <v>158</v>
      </c>
    </row>
    <row r="453" spans="1:8" ht="60" x14ac:dyDescent="0.25">
      <c r="A453" s="6"/>
      <c r="B453" s="17" t="s">
        <v>687</v>
      </c>
      <c r="C453" s="6" t="s">
        <v>688</v>
      </c>
      <c r="D453" s="13" t="s">
        <v>1323</v>
      </c>
      <c r="E453" s="11"/>
      <c r="F453" s="11">
        <v>0</v>
      </c>
      <c r="G453" s="11"/>
    </row>
    <row r="454" spans="1:8" ht="60" x14ac:dyDescent="0.25">
      <c r="A454" s="6"/>
      <c r="B454" s="17" t="s">
        <v>686</v>
      </c>
      <c r="C454" s="6" t="s">
        <v>681</v>
      </c>
      <c r="D454" s="13" t="s">
        <v>1323</v>
      </c>
      <c r="E454" s="11"/>
      <c r="F454" s="11">
        <v>16</v>
      </c>
      <c r="G454" s="11"/>
    </row>
    <row r="455" spans="1:8" ht="75" x14ac:dyDescent="0.25">
      <c r="A455" s="44" t="s">
        <v>689</v>
      </c>
      <c r="B455" s="45" t="s">
        <v>690</v>
      </c>
      <c r="C455" s="44"/>
      <c r="D455" s="44"/>
      <c r="E455" s="52"/>
      <c r="F455" s="52"/>
      <c r="G455" s="52"/>
      <c r="H455" s="3" t="s">
        <v>322</v>
      </c>
    </row>
    <row r="456" spans="1:8" x14ac:dyDescent="0.25">
      <c r="A456" s="44"/>
      <c r="B456" s="48" t="s">
        <v>1389</v>
      </c>
      <c r="C456" s="44"/>
      <c r="D456" s="44" t="s">
        <v>9</v>
      </c>
      <c r="E456" s="47">
        <v>0.23</v>
      </c>
      <c r="F456" s="47">
        <f>F459/F462*100</f>
        <v>1.3843868179362506</v>
      </c>
      <c r="G456" s="47" t="e">
        <f>G459/G462*100</f>
        <v>#DIV/0!</v>
      </c>
      <c r="H456" s="3"/>
    </row>
    <row r="457" spans="1:8" x14ac:dyDescent="0.25">
      <c r="A457" s="44"/>
      <c r="B457" s="48" t="s">
        <v>1391</v>
      </c>
      <c r="C457" s="44"/>
      <c r="D457" s="44" t="s">
        <v>9</v>
      </c>
      <c r="E457" s="47">
        <v>0</v>
      </c>
      <c r="F457" s="47">
        <f>F460/F463*100</f>
        <v>0</v>
      </c>
      <c r="G457" s="47" t="e">
        <f>G460/G463*100</f>
        <v>#DIV/0!</v>
      </c>
      <c r="H457" s="3"/>
    </row>
    <row r="458" spans="1:8" ht="75" x14ac:dyDescent="0.25">
      <c r="A458" s="6"/>
      <c r="B458" s="17" t="s">
        <v>691</v>
      </c>
      <c r="C458" s="6" t="s">
        <v>692</v>
      </c>
      <c r="D458" s="13" t="s">
        <v>1322</v>
      </c>
      <c r="E458" s="11"/>
      <c r="F458" s="11"/>
      <c r="G458" s="11"/>
    </row>
    <row r="459" spans="1:8" x14ac:dyDescent="0.25">
      <c r="A459" s="6"/>
      <c r="B459" s="17" t="s">
        <v>1389</v>
      </c>
      <c r="C459" s="6"/>
      <c r="D459" s="13"/>
      <c r="E459" s="11"/>
      <c r="F459" s="11">
        <v>3485</v>
      </c>
      <c r="G459" s="11"/>
    </row>
    <row r="460" spans="1:8" x14ac:dyDescent="0.25">
      <c r="A460" s="6"/>
      <c r="B460" s="17" t="s">
        <v>1391</v>
      </c>
      <c r="C460" s="6"/>
      <c r="D460" s="13"/>
      <c r="E460" s="11"/>
      <c r="F460" s="11">
        <v>0</v>
      </c>
      <c r="G460" s="11"/>
    </row>
    <row r="461" spans="1:8" ht="75" x14ac:dyDescent="0.25">
      <c r="A461" s="6"/>
      <c r="B461" s="17" t="s">
        <v>668</v>
      </c>
      <c r="C461" s="6" t="s">
        <v>669</v>
      </c>
      <c r="D461" s="13" t="s">
        <v>1322</v>
      </c>
      <c r="E461" s="11"/>
      <c r="F461" s="11"/>
      <c r="G461" s="11"/>
    </row>
    <row r="462" spans="1:8" x14ac:dyDescent="0.25">
      <c r="A462" s="6"/>
      <c r="B462" s="17" t="s">
        <v>1389</v>
      </c>
      <c r="C462" s="6"/>
      <c r="D462" s="13"/>
      <c r="E462" s="11"/>
      <c r="F462" s="11">
        <v>251736</v>
      </c>
      <c r="G462" s="11"/>
    </row>
    <row r="463" spans="1:8" x14ac:dyDescent="0.25">
      <c r="A463" s="6"/>
      <c r="B463" s="17" t="s">
        <v>1391</v>
      </c>
      <c r="C463" s="6"/>
      <c r="D463" s="13"/>
      <c r="E463" s="11"/>
      <c r="F463" s="11">
        <v>4323</v>
      </c>
      <c r="G463" s="11"/>
    </row>
    <row r="464" spans="1:8" ht="75" x14ac:dyDescent="0.25">
      <c r="A464" s="44" t="s">
        <v>924</v>
      </c>
      <c r="B464" s="45" t="s">
        <v>693</v>
      </c>
      <c r="C464" s="44"/>
      <c r="D464" s="44"/>
      <c r="E464" s="52"/>
      <c r="F464" s="52"/>
      <c r="G464" s="52"/>
      <c r="H464" s="3" t="s">
        <v>322</v>
      </c>
    </row>
    <row r="465" spans="1:8" x14ac:dyDescent="0.25">
      <c r="A465" s="44"/>
      <c r="B465" s="48" t="s">
        <v>1389</v>
      </c>
      <c r="C465" s="44"/>
      <c r="D465" s="44" t="s">
        <v>9</v>
      </c>
      <c r="E465" s="47">
        <v>1.96</v>
      </c>
      <c r="F465" s="47">
        <f>F468/F471*100</f>
        <v>11.489020243429625</v>
      </c>
      <c r="G465" s="47" t="e">
        <f>G468/G471*100</f>
        <v>#DIV/0!</v>
      </c>
      <c r="H465" s="3"/>
    </row>
    <row r="466" spans="1:8" x14ac:dyDescent="0.25">
      <c r="A466" s="44"/>
      <c r="B466" s="48" t="s">
        <v>1391</v>
      </c>
      <c r="C466" s="44"/>
      <c r="D466" s="44" t="s">
        <v>9</v>
      </c>
      <c r="E466" s="47">
        <v>0</v>
      </c>
      <c r="F466" s="47">
        <f>F469/F472*100</f>
        <v>0</v>
      </c>
      <c r="G466" s="47" t="e">
        <f>G469/G472*100</f>
        <v>#DIV/0!</v>
      </c>
      <c r="H466" s="3"/>
    </row>
    <row r="467" spans="1:8" ht="75" x14ac:dyDescent="0.25">
      <c r="A467" s="6"/>
      <c r="B467" s="17" t="s">
        <v>694</v>
      </c>
      <c r="C467" s="6" t="s">
        <v>695</v>
      </c>
      <c r="D467" s="13" t="s">
        <v>1322</v>
      </c>
      <c r="E467" s="11"/>
      <c r="F467" s="11"/>
      <c r="G467" s="11"/>
    </row>
    <row r="468" spans="1:8" x14ac:dyDescent="0.25">
      <c r="A468" s="6"/>
      <c r="B468" s="17" t="s">
        <v>1389</v>
      </c>
      <c r="C468" s="6"/>
      <c r="D468" s="13"/>
      <c r="E468" s="11"/>
      <c r="F468" s="11">
        <v>28922</v>
      </c>
      <c r="G468" s="11"/>
    </row>
    <row r="469" spans="1:8" x14ac:dyDescent="0.25">
      <c r="A469" s="6"/>
      <c r="B469" s="17" t="s">
        <v>1391</v>
      </c>
      <c r="C469" s="6"/>
      <c r="D469" s="13"/>
      <c r="E469" s="11"/>
      <c r="F469" s="11">
        <v>0</v>
      </c>
      <c r="G469" s="11"/>
    </row>
    <row r="470" spans="1:8" ht="75" x14ac:dyDescent="0.25">
      <c r="A470" s="6"/>
      <c r="B470" s="17" t="s">
        <v>668</v>
      </c>
      <c r="C470" s="6" t="s">
        <v>669</v>
      </c>
      <c r="D470" s="13" t="s">
        <v>1322</v>
      </c>
      <c r="E470" s="11"/>
      <c r="F470" s="11"/>
      <c r="G470" s="11"/>
      <c r="H470" s="3"/>
    </row>
    <row r="471" spans="1:8" x14ac:dyDescent="0.25">
      <c r="A471" s="6"/>
      <c r="B471" s="17" t="s">
        <v>1389</v>
      </c>
      <c r="C471" s="6"/>
      <c r="D471" s="13"/>
      <c r="E471" s="11"/>
      <c r="F471" s="11">
        <v>251736</v>
      </c>
      <c r="G471" s="11"/>
      <c r="H471" s="3"/>
    </row>
    <row r="472" spans="1:8" x14ac:dyDescent="0.25">
      <c r="A472" s="6"/>
      <c r="B472" s="17" t="s">
        <v>1391</v>
      </c>
      <c r="C472" s="6"/>
      <c r="D472" s="13"/>
      <c r="E472" s="11"/>
      <c r="F472" s="11">
        <v>4323</v>
      </c>
      <c r="G472" s="11"/>
      <c r="H472" s="3"/>
    </row>
    <row r="473" spans="1:8" ht="75" x14ac:dyDescent="0.25">
      <c r="A473" s="44" t="s">
        <v>925</v>
      </c>
      <c r="B473" s="45" t="s">
        <v>696</v>
      </c>
      <c r="C473" s="44"/>
      <c r="D473" s="44"/>
      <c r="E473" s="52"/>
      <c r="F473" s="52"/>
      <c r="G473" s="52"/>
      <c r="H473" s="3" t="s">
        <v>322</v>
      </c>
    </row>
    <row r="474" spans="1:8" x14ac:dyDescent="0.25">
      <c r="A474" s="44"/>
      <c r="B474" s="48" t="s">
        <v>1389</v>
      </c>
      <c r="C474" s="44"/>
      <c r="D474" s="44" t="s">
        <v>9</v>
      </c>
      <c r="E474" s="47">
        <v>0</v>
      </c>
      <c r="F474" s="47">
        <f>F477/F480*100</f>
        <v>0</v>
      </c>
      <c r="G474" s="47" t="e">
        <f>G477/G480*100</f>
        <v>#DIV/0!</v>
      </c>
      <c r="H474" s="3"/>
    </row>
    <row r="475" spans="1:8" x14ac:dyDescent="0.25">
      <c r="A475" s="44"/>
      <c r="B475" s="48" t="s">
        <v>1391</v>
      </c>
      <c r="C475" s="44"/>
      <c r="D475" s="44" t="s">
        <v>9</v>
      </c>
      <c r="E475" s="47">
        <v>0</v>
      </c>
      <c r="F475" s="47">
        <v>0</v>
      </c>
      <c r="G475" s="47" t="e">
        <f>G478/G481*100</f>
        <v>#DIV/0!</v>
      </c>
      <c r="H475" s="3"/>
    </row>
    <row r="476" spans="1:8" ht="75" x14ac:dyDescent="0.25">
      <c r="A476" s="6"/>
      <c r="B476" s="17" t="s">
        <v>697</v>
      </c>
      <c r="C476" s="6" t="s">
        <v>698</v>
      </c>
      <c r="D476" s="13" t="s">
        <v>1322</v>
      </c>
      <c r="E476" s="11"/>
      <c r="F476" s="11"/>
      <c r="G476" s="11"/>
    </row>
    <row r="477" spans="1:8" x14ac:dyDescent="0.25">
      <c r="A477" s="6"/>
      <c r="B477" s="17" t="s">
        <v>1389</v>
      </c>
      <c r="C477" s="6"/>
      <c r="D477" s="13"/>
      <c r="E477" s="11"/>
      <c r="F477" s="11">
        <v>0</v>
      </c>
      <c r="G477" s="11"/>
    </row>
    <row r="478" spans="1:8" x14ac:dyDescent="0.25">
      <c r="A478" s="6"/>
      <c r="B478" s="17" t="s">
        <v>1391</v>
      </c>
      <c r="C478" s="6"/>
      <c r="D478" s="13"/>
      <c r="E478" s="11"/>
      <c r="F478" s="11">
        <v>0</v>
      </c>
      <c r="G478" s="11"/>
    </row>
    <row r="479" spans="1:8" ht="75" x14ac:dyDescent="0.25">
      <c r="A479" s="6"/>
      <c r="B479" s="17" t="s">
        <v>673</v>
      </c>
      <c r="C479" s="6" t="s">
        <v>674</v>
      </c>
      <c r="D479" s="13" t="s">
        <v>1322</v>
      </c>
      <c r="E479" s="11"/>
      <c r="F479" s="11"/>
      <c r="G479" s="11"/>
    </row>
    <row r="480" spans="1:8" x14ac:dyDescent="0.25">
      <c r="A480" s="6"/>
      <c r="B480" s="17" t="s">
        <v>1389</v>
      </c>
      <c r="C480" s="6"/>
      <c r="D480" s="13"/>
      <c r="E480" s="11"/>
      <c r="F480" s="11">
        <v>58985</v>
      </c>
      <c r="G480" s="11"/>
    </row>
    <row r="481" spans="1:8" x14ac:dyDescent="0.25">
      <c r="A481" s="6"/>
      <c r="B481" s="17" t="s">
        <v>1391</v>
      </c>
      <c r="C481" s="6"/>
      <c r="D481" s="13"/>
      <c r="E481" s="11"/>
      <c r="F481" s="11">
        <v>0</v>
      </c>
      <c r="G481" s="11"/>
    </row>
    <row r="482" spans="1:8" ht="75" x14ac:dyDescent="0.25">
      <c r="A482" s="44" t="s">
        <v>926</v>
      </c>
      <c r="B482" s="45" t="s">
        <v>699</v>
      </c>
      <c r="C482" s="44"/>
      <c r="D482" s="44"/>
      <c r="E482" s="52"/>
      <c r="F482" s="52"/>
      <c r="G482" s="52"/>
      <c r="H482" s="3" t="s">
        <v>322</v>
      </c>
    </row>
    <row r="483" spans="1:8" x14ac:dyDescent="0.25">
      <c r="A483" s="44"/>
      <c r="B483" s="48" t="s">
        <v>1389</v>
      </c>
      <c r="C483" s="44"/>
      <c r="D483" s="44" t="s">
        <v>9</v>
      </c>
      <c r="E483" s="47">
        <v>0</v>
      </c>
      <c r="F483" s="47">
        <f>F486/F489*100</f>
        <v>1.1782656607612105</v>
      </c>
      <c r="G483" s="47" t="e">
        <f>G486/G489*100</f>
        <v>#DIV/0!</v>
      </c>
      <c r="H483" s="3"/>
    </row>
    <row r="484" spans="1:8" x14ac:dyDescent="0.25">
      <c r="A484" s="44"/>
      <c r="B484" s="48" t="s">
        <v>1391</v>
      </c>
      <c r="C484" s="44"/>
      <c r="D484" s="44" t="s">
        <v>9</v>
      </c>
      <c r="E484" s="47">
        <v>0</v>
      </c>
      <c r="F484" s="47">
        <v>0</v>
      </c>
      <c r="G484" s="47" t="e">
        <f>G487/G490*100</f>
        <v>#DIV/0!</v>
      </c>
      <c r="H484" s="3"/>
    </row>
    <row r="485" spans="1:8" ht="75" x14ac:dyDescent="0.25">
      <c r="A485" s="6"/>
      <c r="B485" s="17" t="s">
        <v>700</v>
      </c>
      <c r="C485" s="6" t="s">
        <v>701</v>
      </c>
      <c r="D485" s="13" t="s">
        <v>1322</v>
      </c>
      <c r="E485" s="11"/>
      <c r="F485" s="11"/>
      <c r="G485" s="11"/>
    </row>
    <row r="486" spans="1:8" x14ac:dyDescent="0.25">
      <c r="A486" s="6"/>
      <c r="B486" s="17" t="s">
        <v>1389</v>
      </c>
      <c r="C486" s="6"/>
      <c r="D486" s="13"/>
      <c r="E486" s="11"/>
      <c r="F486" s="11">
        <v>695</v>
      </c>
      <c r="G486" s="11"/>
    </row>
    <row r="487" spans="1:8" x14ac:dyDescent="0.25">
      <c r="A487" s="6"/>
      <c r="B487" s="17" t="s">
        <v>1391</v>
      </c>
      <c r="C487" s="6"/>
      <c r="D487" s="13"/>
      <c r="E487" s="11"/>
      <c r="F487" s="11">
        <v>0</v>
      </c>
      <c r="G487" s="11"/>
    </row>
    <row r="488" spans="1:8" ht="75" x14ac:dyDescent="0.25">
      <c r="A488" s="6"/>
      <c r="B488" s="17" t="s">
        <v>673</v>
      </c>
      <c r="C488" s="6" t="s">
        <v>674</v>
      </c>
      <c r="D488" s="13" t="s">
        <v>1322</v>
      </c>
      <c r="E488" s="11"/>
      <c r="F488" s="11"/>
      <c r="G488" s="11"/>
    </row>
    <row r="489" spans="1:8" x14ac:dyDescent="0.25">
      <c r="A489" s="6"/>
      <c r="B489" s="17" t="s">
        <v>1389</v>
      </c>
      <c r="C489" s="6"/>
      <c r="D489" s="13"/>
      <c r="E489" s="11"/>
      <c r="F489" s="11">
        <v>58985</v>
      </c>
      <c r="G489" s="11"/>
    </row>
    <row r="490" spans="1:8" x14ac:dyDescent="0.25">
      <c r="A490" s="6"/>
      <c r="B490" s="17" t="s">
        <v>1391</v>
      </c>
      <c r="C490" s="6"/>
      <c r="D490" s="13"/>
      <c r="E490" s="11"/>
      <c r="F490" s="11">
        <v>0</v>
      </c>
      <c r="G490" s="11"/>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47"/>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58" t="s">
        <v>0</v>
      </c>
      <c r="B3" s="258"/>
      <c r="C3" s="258"/>
      <c r="D3" s="258"/>
      <c r="E3" s="258"/>
      <c r="F3" s="258"/>
      <c r="G3" s="258"/>
      <c r="H3" s="14"/>
    </row>
    <row r="4" spans="1:8" ht="18.75" x14ac:dyDescent="0.3">
      <c r="A4" s="258" t="s">
        <v>1</v>
      </c>
      <c r="B4" s="258"/>
      <c r="C4" s="258"/>
      <c r="D4" s="258"/>
      <c r="E4" s="258"/>
      <c r="F4" s="258"/>
      <c r="G4" s="258"/>
      <c r="H4" s="25"/>
    </row>
    <row r="5" spans="1:8" x14ac:dyDescent="0.25">
      <c r="A5" s="1"/>
      <c r="B5" s="1"/>
      <c r="C5" s="1"/>
      <c r="D5" s="1"/>
      <c r="E5" s="1"/>
      <c r="F5" s="1"/>
      <c r="G5" s="1"/>
      <c r="H5" s="1"/>
    </row>
    <row r="6" spans="1:8" ht="45" x14ac:dyDescent="0.25">
      <c r="A6" s="4" t="s">
        <v>6</v>
      </c>
      <c r="B6" s="4" t="s">
        <v>431</v>
      </c>
      <c r="C6" s="5" t="s">
        <v>10</v>
      </c>
      <c r="D6" s="5" t="s">
        <v>11</v>
      </c>
      <c r="E6" s="5" t="s">
        <v>1622</v>
      </c>
      <c r="F6" s="5" t="s">
        <v>1623</v>
      </c>
      <c r="G6" s="5" t="s">
        <v>1640</v>
      </c>
      <c r="H6" s="2" t="s">
        <v>16</v>
      </c>
    </row>
    <row r="7" spans="1:8" x14ac:dyDescent="0.25">
      <c r="A7" s="257" t="s">
        <v>368</v>
      </c>
      <c r="B7" s="257"/>
      <c r="C7" s="257"/>
      <c r="D7" s="257"/>
      <c r="E7" s="257"/>
      <c r="F7" s="257"/>
      <c r="G7" s="257"/>
    </row>
    <row r="8" spans="1:8" x14ac:dyDescent="0.25">
      <c r="A8" s="257" t="s">
        <v>705</v>
      </c>
      <c r="B8" s="257"/>
      <c r="C8" s="257"/>
      <c r="D8" s="257"/>
      <c r="E8" s="257"/>
      <c r="F8" s="257"/>
      <c r="G8" s="257"/>
    </row>
    <row r="9" spans="1:8" ht="30" x14ac:dyDescent="0.25">
      <c r="A9" s="49" t="s">
        <v>707</v>
      </c>
      <c r="B9" s="50" t="s">
        <v>706</v>
      </c>
      <c r="C9" s="45"/>
      <c r="D9" s="46"/>
      <c r="E9" s="46"/>
      <c r="F9" s="46"/>
      <c r="G9" s="46"/>
    </row>
    <row r="10" spans="1:8" ht="75" x14ac:dyDescent="0.25">
      <c r="A10" s="44" t="s">
        <v>712</v>
      </c>
      <c r="B10" s="45" t="s">
        <v>708</v>
      </c>
      <c r="C10" s="45"/>
      <c r="D10" s="44" t="s">
        <v>9</v>
      </c>
      <c r="E10" s="47">
        <v>3.56</v>
      </c>
      <c r="F10" s="47">
        <v>8.26</v>
      </c>
      <c r="G10" s="47"/>
      <c r="H10" s="3" t="s">
        <v>52</v>
      </c>
    </row>
    <row r="11" spans="1:8" ht="45" customHeight="1" x14ac:dyDescent="0.25">
      <c r="A11" s="279"/>
      <c r="B11" s="22" t="s">
        <v>709</v>
      </c>
      <c r="C11" s="6" t="s">
        <v>710</v>
      </c>
      <c r="D11" s="6" t="s">
        <v>1131</v>
      </c>
      <c r="E11" s="6"/>
      <c r="F11" s="6"/>
      <c r="G11" s="6"/>
    </row>
    <row r="12" spans="1:8" ht="30" x14ac:dyDescent="0.25">
      <c r="A12" s="280"/>
      <c r="B12" s="22" t="s">
        <v>711</v>
      </c>
      <c r="C12" s="6" t="s">
        <v>157</v>
      </c>
      <c r="D12" s="6" t="s">
        <v>1131</v>
      </c>
      <c r="E12" s="6"/>
      <c r="F12" s="6"/>
      <c r="G12" s="6"/>
    </row>
    <row r="13" spans="1:8" ht="90" x14ac:dyDescent="0.25">
      <c r="A13" s="68" t="s">
        <v>717</v>
      </c>
      <c r="B13" s="69" t="s">
        <v>713</v>
      </c>
      <c r="C13" s="67"/>
      <c r="D13" s="68" t="s">
        <v>9</v>
      </c>
      <c r="E13" s="58" t="e">
        <f>E14/E15*100</f>
        <v>#DIV/0!</v>
      </c>
      <c r="F13" s="58" t="e">
        <f>F14/F15*100</f>
        <v>#DIV/0!</v>
      </c>
      <c r="G13" s="58" t="e">
        <f>G14/G15*100</f>
        <v>#DIV/0!</v>
      </c>
      <c r="H13" s="3" t="s">
        <v>52</v>
      </c>
    </row>
    <row r="14" spans="1:8" ht="90" x14ac:dyDescent="0.25">
      <c r="A14" s="73"/>
      <c r="B14" s="72" t="s">
        <v>714</v>
      </c>
      <c r="C14" s="38" t="s">
        <v>715</v>
      </c>
      <c r="D14" s="38" t="s">
        <v>1131</v>
      </c>
      <c r="E14" s="38"/>
      <c r="F14" s="38"/>
      <c r="G14" s="38"/>
    </row>
    <row r="15" spans="1:8" ht="60" x14ac:dyDescent="0.25">
      <c r="A15" s="73"/>
      <c r="B15" s="72" t="s">
        <v>716</v>
      </c>
      <c r="C15" s="38" t="s">
        <v>710</v>
      </c>
      <c r="D15" s="38" t="s">
        <v>1131</v>
      </c>
      <c r="E15" s="38"/>
      <c r="F15" s="38"/>
      <c r="G15" s="38"/>
    </row>
    <row r="16" spans="1:8" ht="30" x14ac:dyDescent="0.25">
      <c r="A16" s="49" t="s">
        <v>719</v>
      </c>
      <c r="B16" s="50" t="s">
        <v>718</v>
      </c>
      <c r="C16" s="46"/>
      <c r="D16" s="44"/>
      <c r="E16" s="51"/>
      <c r="F16" s="51"/>
      <c r="G16" s="51"/>
    </row>
    <row r="17" spans="1:8" ht="105" x14ac:dyDescent="0.25">
      <c r="A17" s="44" t="s">
        <v>720</v>
      </c>
      <c r="B17" s="45" t="s">
        <v>721</v>
      </c>
      <c r="C17" s="46"/>
      <c r="D17" s="44"/>
      <c r="E17" s="52"/>
      <c r="F17" s="52"/>
      <c r="G17" s="52"/>
      <c r="H17" s="3" t="s">
        <v>322</v>
      </c>
    </row>
    <row r="18" spans="1:8" x14ac:dyDescent="0.25">
      <c r="A18" s="44"/>
      <c r="B18" s="45" t="s">
        <v>722</v>
      </c>
      <c r="C18" s="46"/>
      <c r="D18" s="44"/>
      <c r="E18" s="52"/>
      <c r="F18" s="52"/>
      <c r="G18" s="52"/>
      <c r="H18" s="3"/>
    </row>
    <row r="19" spans="1:8" x14ac:dyDescent="0.25">
      <c r="A19" s="44"/>
      <c r="B19" s="45" t="s">
        <v>1389</v>
      </c>
      <c r="C19" s="46"/>
      <c r="D19" s="44" t="s">
        <v>9</v>
      </c>
      <c r="E19" s="47">
        <v>72.25</v>
      </c>
      <c r="F19" s="47">
        <v>72.739999999999995</v>
      </c>
      <c r="G19" s="47" t="e">
        <f>G28/G37*100</f>
        <v>#DIV/0!</v>
      </c>
      <c r="H19" s="3"/>
    </row>
    <row r="20" spans="1:8" x14ac:dyDescent="0.25">
      <c r="A20" s="44"/>
      <c r="B20" s="45" t="s">
        <v>1391</v>
      </c>
      <c r="C20" s="46"/>
      <c r="D20" s="44" t="s">
        <v>9</v>
      </c>
      <c r="E20" s="47">
        <v>3.09</v>
      </c>
      <c r="F20" s="47">
        <f>F29/F38*100</f>
        <v>2.1712907117008444</v>
      </c>
      <c r="G20" s="47" t="e">
        <f>G29/G38*100</f>
        <v>#DIV/0!</v>
      </c>
      <c r="H20" s="3"/>
    </row>
    <row r="21" spans="1:8" x14ac:dyDescent="0.25">
      <c r="A21" s="44"/>
      <c r="B21" s="45" t="s">
        <v>703</v>
      </c>
      <c r="C21" s="46"/>
      <c r="D21" s="44"/>
      <c r="E21" s="52"/>
      <c r="F21" s="52"/>
      <c r="G21" s="52"/>
      <c r="H21" s="3"/>
    </row>
    <row r="22" spans="1:8" x14ac:dyDescent="0.25">
      <c r="A22" s="44"/>
      <c r="B22" s="45" t="s">
        <v>1389</v>
      </c>
      <c r="C22" s="46"/>
      <c r="D22" s="44" t="s">
        <v>9</v>
      </c>
      <c r="E22" s="47">
        <v>0.13</v>
      </c>
      <c r="F22" s="47">
        <v>0.05</v>
      </c>
      <c r="G22" s="47" t="e">
        <f>G31/G37*100</f>
        <v>#DIV/0!</v>
      </c>
      <c r="H22" s="3"/>
    </row>
    <row r="23" spans="1:8" x14ac:dyDescent="0.25">
      <c r="A23" s="44"/>
      <c r="B23" s="45" t="s">
        <v>1391</v>
      </c>
      <c r="C23" s="46"/>
      <c r="D23" s="44" t="s">
        <v>9</v>
      </c>
      <c r="E23" s="47">
        <v>0.61</v>
      </c>
      <c r="F23" s="47">
        <f>F32/F38*100</f>
        <v>0.57297949336550058</v>
      </c>
      <c r="G23" s="47" t="e">
        <f>G32/G38*100</f>
        <v>#DIV/0!</v>
      </c>
      <c r="H23" s="3"/>
    </row>
    <row r="24" spans="1:8" x14ac:dyDescent="0.25">
      <c r="A24" s="44"/>
      <c r="B24" s="45" t="s">
        <v>723</v>
      </c>
      <c r="C24" s="46"/>
      <c r="D24" s="44"/>
      <c r="E24" s="52"/>
      <c r="F24" s="52"/>
      <c r="G24" s="52"/>
      <c r="H24" s="3"/>
    </row>
    <row r="25" spans="1:8" x14ac:dyDescent="0.25">
      <c r="A25" s="44"/>
      <c r="B25" s="45" t="s">
        <v>1389</v>
      </c>
      <c r="C25" s="46"/>
      <c r="D25" s="44" t="s">
        <v>9</v>
      </c>
      <c r="E25" s="47">
        <v>27.61</v>
      </c>
      <c r="F25" s="47">
        <v>27.21</v>
      </c>
      <c r="G25" s="47" t="e">
        <f>G34/G37*100</f>
        <v>#DIV/0!</v>
      </c>
      <c r="H25" s="3"/>
    </row>
    <row r="26" spans="1:8" x14ac:dyDescent="0.25">
      <c r="A26" s="44"/>
      <c r="B26" s="45" t="s">
        <v>1391</v>
      </c>
      <c r="C26" s="46"/>
      <c r="D26" s="44" t="s">
        <v>9</v>
      </c>
      <c r="E26" s="47">
        <v>96.3</v>
      </c>
      <c r="F26" s="47">
        <f>F35/F38*100</f>
        <v>97.255729794933657</v>
      </c>
      <c r="G26" s="47" t="e">
        <f>G35/G38*100</f>
        <v>#DIV/0!</v>
      </c>
      <c r="H26" s="3"/>
    </row>
    <row r="27" spans="1:8" ht="45" x14ac:dyDescent="0.25">
      <c r="A27" s="17"/>
      <c r="B27" s="22" t="s">
        <v>724</v>
      </c>
      <c r="C27" s="6" t="s">
        <v>725</v>
      </c>
      <c r="D27" s="6" t="s">
        <v>1131</v>
      </c>
      <c r="E27" s="11"/>
      <c r="F27" s="11"/>
      <c r="G27" s="11"/>
    </row>
    <row r="28" spans="1:8" x14ac:dyDescent="0.25">
      <c r="A28" s="17"/>
      <c r="B28" s="22" t="s">
        <v>1389</v>
      </c>
      <c r="C28" s="6"/>
      <c r="D28" s="6"/>
      <c r="E28" s="11"/>
      <c r="F28" s="11">
        <v>15423</v>
      </c>
      <c r="G28" s="11"/>
    </row>
    <row r="29" spans="1:8" x14ac:dyDescent="0.25">
      <c r="A29" s="17"/>
      <c r="B29" s="22" t="s">
        <v>1391</v>
      </c>
      <c r="C29" s="6"/>
      <c r="D29" s="6"/>
      <c r="E29" s="11"/>
      <c r="F29" s="11">
        <v>72</v>
      </c>
      <c r="G29" s="11"/>
    </row>
    <row r="30" spans="1:8" ht="45" x14ac:dyDescent="0.25">
      <c r="A30" s="8"/>
      <c r="B30" s="22" t="s">
        <v>726</v>
      </c>
      <c r="C30" s="6" t="s">
        <v>727</v>
      </c>
      <c r="D30" s="6" t="s">
        <v>1131</v>
      </c>
      <c r="E30" s="11"/>
      <c r="F30" s="11"/>
      <c r="G30" s="11"/>
    </row>
    <row r="31" spans="1:8" x14ac:dyDescent="0.25">
      <c r="A31" s="60"/>
      <c r="B31" s="22" t="s">
        <v>1389</v>
      </c>
      <c r="C31" s="6"/>
      <c r="D31" s="6"/>
      <c r="E31" s="11"/>
      <c r="F31" s="11">
        <v>5</v>
      </c>
      <c r="G31" s="11"/>
    </row>
    <row r="32" spans="1:8" x14ac:dyDescent="0.25">
      <c r="A32" s="60"/>
      <c r="B32" s="22" t="s">
        <v>1391</v>
      </c>
      <c r="C32" s="6"/>
      <c r="D32" s="6"/>
      <c r="E32" s="11"/>
      <c r="F32" s="11">
        <v>19</v>
      </c>
      <c r="G32" s="11"/>
    </row>
    <row r="33" spans="1:8" ht="45" customHeight="1" x14ac:dyDescent="0.25">
      <c r="A33" s="103"/>
      <c r="B33" s="103" t="s">
        <v>728</v>
      </c>
      <c r="C33" s="6" t="s">
        <v>729</v>
      </c>
      <c r="D33" s="6" t="s">
        <v>1131</v>
      </c>
      <c r="E33" s="11"/>
      <c r="F33" s="11"/>
      <c r="G33" s="11"/>
    </row>
    <row r="34" spans="1:8" x14ac:dyDescent="0.25">
      <c r="A34" s="104"/>
      <c r="B34" s="22" t="s">
        <v>1389</v>
      </c>
      <c r="C34" s="6"/>
      <c r="D34" s="6"/>
      <c r="E34" s="11"/>
      <c r="F34" s="11">
        <v>15759</v>
      </c>
      <c r="G34" s="11"/>
    </row>
    <row r="35" spans="1:8" x14ac:dyDescent="0.25">
      <c r="A35" s="104"/>
      <c r="B35" s="22" t="s">
        <v>1391</v>
      </c>
      <c r="C35" s="6"/>
      <c r="D35" s="6"/>
      <c r="E35" s="11"/>
      <c r="F35" s="11">
        <v>3225</v>
      </c>
      <c r="G35" s="11"/>
    </row>
    <row r="36" spans="1:8" ht="60" x14ac:dyDescent="0.25">
      <c r="A36" s="8"/>
      <c r="B36" s="22" t="s">
        <v>716</v>
      </c>
      <c r="C36" s="6" t="s">
        <v>710</v>
      </c>
      <c r="D36" s="6" t="s">
        <v>1131</v>
      </c>
      <c r="E36" s="11"/>
      <c r="F36" s="11"/>
      <c r="G36" s="11"/>
    </row>
    <row r="37" spans="1:8" x14ac:dyDescent="0.25">
      <c r="A37" s="8"/>
      <c r="B37" s="22" t="s">
        <v>1389</v>
      </c>
      <c r="C37" s="6"/>
      <c r="D37" s="6"/>
      <c r="E37" s="11"/>
      <c r="F37" s="11">
        <v>31187</v>
      </c>
      <c r="G37" s="11"/>
    </row>
    <row r="38" spans="1:8" x14ac:dyDescent="0.25">
      <c r="A38" s="8"/>
      <c r="B38" s="22" t="s">
        <v>1391</v>
      </c>
      <c r="C38" s="6"/>
      <c r="D38" s="6"/>
      <c r="E38" s="11"/>
      <c r="F38" s="11">
        <v>3316</v>
      </c>
      <c r="G38" s="11"/>
    </row>
    <row r="39" spans="1:8" ht="60" x14ac:dyDescent="0.25">
      <c r="A39" s="44" t="s">
        <v>731</v>
      </c>
      <c r="B39" s="45" t="s">
        <v>730</v>
      </c>
      <c r="C39" s="44"/>
      <c r="D39" s="44"/>
      <c r="E39" s="52"/>
      <c r="F39" s="52"/>
      <c r="G39" s="52"/>
      <c r="H39" s="3" t="s">
        <v>322</v>
      </c>
    </row>
    <row r="40" spans="1:8" x14ac:dyDescent="0.25">
      <c r="A40" s="44"/>
      <c r="B40" s="45" t="s">
        <v>1389</v>
      </c>
      <c r="C40" s="44"/>
      <c r="D40" s="44" t="s">
        <v>9</v>
      </c>
      <c r="E40" s="47">
        <v>41.94</v>
      </c>
      <c r="F40" s="47">
        <v>44.44</v>
      </c>
      <c r="G40" s="47"/>
      <c r="H40" s="3"/>
    </row>
    <row r="41" spans="1:8" x14ac:dyDescent="0.25">
      <c r="A41" s="44"/>
      <c r="B41" s="45" t="s">
        <v>1391</v>
      </c>
      <c r="C41" s="44"/>
      <c r="D41" s="44" t="s">
        <v>9</v>
      </c>
      <c r="E41" s="47">
        <v>100</v>
      </c>
      <c r="F41" s="47">
        <v>100</v>
      </c>
      <c r="G41" s="47"/>
      <c r="H41" s="3"/>
    </row>
    <row r="42" spans="1:8" ht="60" x14ac:dyDescent="0.25">
      <c r="A42" s="8"/>
      <c r="B42" s="22" t="s">
        <v>732</v>
      </c>
      <c r="C42" s="6" t="s">
        <v>733</v>
      </c>
      <c r="D42" s="6" t="s">
        <v>1131</v>
      </c>
      <c r="E42" s="11"/>
      <c r="F42" s="11"/>
      <c r="G42" s="11"/>
    </row>
    <row r="43" spans="1:8" x14ac:dyDescent="0.25">
      <c r="A43" s="8"/>
      <c r="B43" s="22" t="s">
        <v>1389</v>
      </c>
      <c r="C43" s="6"/>
      <c r="D43" s="6"/>
      <c r="E43" s="11"/>
      <c r="F43" s="11">
        <v>12168</v>
      </c>
      <c r="G43" s="11"/>
    </row>
    <row r="44" spans="1:8" x14ac:dyDescent="0.25">
      <c r="A44" s="8"/>
      <c r="B44" s="22" t="s">
        <v>1391</v>
      </c>
      <c r="C44" s="6"/>
      <c r="D44" s="6"/>
      <c r="E44" s="11"/>
      <c r="F44" s="11"/>
      <c r="G44" s="11"/>
    </row>
    <row r="45" spans="1:8" ht="45" customHeight="1" x14ac:dyDescent="0.25">
      <c r="A45" s="8"/>
      <c r="B45" s="22" t="s">
        <v>716</v>
      </c>
      <c r="C45" s="6" t="s">
        <v>734</v>
      </c>
      <c r="D45" s="6" t="s">
        <v>1131</v>
      </c>
      <c r="E45" s="11"/>
      <c r="F45" s="11"/>
      <c r="G45" s="11"/>
      <c r="H45" s="21"/>
    </row>
    <row r="46" spans="1:8" x14ac:dyDescent="0.25">
      <c r="A46" s="8"/>
      <c r="B46" s="22" t="s">
        <v>1389</v>
      </c>
      <c r="C46" s="6"/>
      <c r="D46" s="6"/>
      <c r="E46" s="11"/>
      <c r="F46" s="11">
        <v>31187</v>
      </c>
      <c r="G46" s="11"/>
      <c r="H46" s="21"/>
    </row>
    <row r="47" spans="1:8" x14ac:dyDescent="0.25">
      <c r="A47" s="8"/>
      <c r="B47" s="22" t="s">
        <v>1391</v>
      </c>
      <c r="C47" s="6"/>
      <c r="D47" s="6"/>
      <c r="E47" s="11"/>
      <c r="F47" s="11">
        <v>3316</v>
      </c>
      <c r="G47" s="11"/>
      <c r="H47" s="21"/>
    </row>
    <row r="48" spans="1:8" ht="75" x14ac:dyDescent="0.25">
      <c r="A48" s="44" t="s">
        <v>735</v>
      </c>
      <c r="B48" s="45" t="s">
        <v>736</v>
      </c>
      <c r="C48" s="44"/>
      <c r="D48" s="44"/>
      <c r="E48" s="51"/>
      <c r="F48" s="51"/>
      <c r="G48" s="51"/>
      <c r="H48" s="3" t="s">
        <v>322</v>
      </c>
    </row>
    <row r="49" spans="1:7" x14ac:dyDescent="0.25">
      <c r="A49" s="46"/>
      <c r="B49" s="45" t="s">
        <v>737</v>
      </c>
      <c r="C49" s="44"/>
      <c r="D49" s="44"/>
      <c r="E49" s="52"/>
      <c r="F49" s="52"/>
      <c r="G49" s="52"/>
    </row>
    <row r="50" spans="1:7" x14ac:dyDescent="0.25">
      <c r="A50" s="46"/>
      <c r="B50" s="45" t="s">
        <v>1389</v>
      </c>
      <c r="C50" s="44"/>
      <c r="D50" s="44" t="s">
        <v>9</v>
      </c>
      <c r="E50" s="47">
        <v>0</v>
      </c>
      <c r="F50" s="47">
        <v>0</v>
      </c>
      <c r="G50" s="47"/>
    </row>
    <row r="51" spans="1:7" x14ac:dyDescent="0.25">
      <c r="A51" s="46"/>
      <c r="B51" s="45" t="s">
        <v>1391</v>
      </c>
      <c r="C51" s="44"/>
      <c r="D51" s="44" t="s">
        <v>9</v>
      </c>
      <c r="E51" s="47">
        <v>0</v>
      </c>
      <c r="F51" s="47">
        <v>1.79</v>
      </c>
      <c r="G51" s="47"/>
    </row>
    <row r="52" spans="1:7" x14ac:dyDescent="0.25">
      <c r="A52" s="46"/>
      <c r="B52" s="45" t="s">
        <v>740</v>
      </c>
      <c r="C52" s="44"/>
      <c r="D52" s="44"/>
      <c r="E52" s="52"/>
      <c r="F52" s="52"/>
      <c r="G52" s="52"/>
    </row>
    <row r="53" spans="1:7" x14ac:dyDescent="0.25">
      <c r="A53" s="46"/>
      <c r="B53" s="45" t="s">
        <v>1389</v>
      </c>
      <c r="C53" s="44"/>
      <c r="D53" s="44" t="s">
        <v>9</v>
      </c>
      <c r="E53" s="47">
        <v>0</v>
      </c>
      <c r="F53" s="47">
        <v>0</v>
      </c>
      <c r="G53" s="47"/>
    </row>
    <row r="54" spans="1:7" x14ac:dyDescent="0.25">
      <c r="A54" s="46"/>
      <c r="B54" s="45" t="s">
        <v>1391</v>
      </c>
      <c r="C54" s="44"/>
      <c r="D54" s="44" t="s">
        <v>9</v>
      </c>
      <c r="E54" s="47">
        <v>0</v>
      </c>
      <c r="F54" s="47">
        <v>0</v>
      </c>
      <c r="G54" s="47"/>
    </row>
    <row r="55" spans="1:7" x14ac:dyDescent="0.25">
      <c r="A55" s="46"/>
      <c r="B55" s="45" t="s">
        <v>741</v>
      </c>
      <c r="C55" s="44"/>
      <c r="D55" s="44"/>
      <c r="E55" s="52"/>
      <c r="F55" s="52"/>
      <c r="G55" s="52"/>
    </row>
    <row r="56" spans="1:7" x14ac:dyDescent="0.25">
      <c r="A56" s="46"/>
      <c r="B56" s="45" t="s">
        <v>1389</v>
      </c>
      <c r="C56" s="44"/>
      <c r="D56" s="44" t="s">
        <v>9</v>
      </c>
      <c r="E56" s="47">
        <v>0</v>
      </c>
      <c r="F56" s="47">
        <v>0</v>
      </c>
      <c r="G56" s="47"/>
    </row>
    <row r="57" spans="1:7" x14ac:dyDescent="0.25">
      <c r="A57" s="46"/>
      <c r="B57" s="45" t="s">
        <v>1391</v>
      </c>
      <c r="C57" s="44"/>
      <c r="D57" s="44" t="s">
        <v>9</v>
      </c>
      <c r="E57" s="47">
        <v>0</v>
      </c>
      <c r="F57" s="47">
        <v>0</v>
      </c>
      <c r="G57" s="47"/>
    </row>
    <row r="58" spans="1:7" ht="60" x14ac:dyDescent="0.25">
      <c r="A58" s="8"/>
      <c r="B58" s="22" t="s">
        <v>738</v>
      </c>
      <c r="C58" s="6" t="s">
        <v>739</v>
      </c>
      <c r="D58" s="6" t="s">
        <v>1131</v>
      </c>
      <c r="E58" s="11"/>
      <c r="F58" s="11"/>
      <c r="G58" s="11"/>
    </row>
    <row r="59" spans="1:7" ht="60" x14ac:dyDescent="0.25">
      <c r="A59" s="8"/>
      <c r="B59" s="22" t="s">
        <v>742</v>
      </c>
      <c r="C59" s="6" t="s">
        <v>743</v>
      </c>
      <c r="D59" s="6" t="s">
        <v>1131</v>
      </c>
      <c r="E59" s="11"/>
      <c r="F59" s="11"/>
      <c r="G59" s="11"/>
    </row>
    <row r="60" spans="1:7" ht="60" x14ac:dyDescent="0.25">
      <c r="A60" s="8"/>
      <c r="B60" s="22" t="s">
        <v>744</v>
      </c>
      <c r="C60" s="6" t="s">
        <v>745</v>
      </c>
      <c r="D60" s="6" t="s">
        <v>1131</v>
      </c>
      <c r="E60" s="11"/>
      <c r="F60" s="11"/>
      <c r="G60" s="11"/>
    </row>
    <row r="61" spans="1:7" ht="60" x14ac:dyDescent="0.25">
      <c r="A61" s="8"/>
      <c r="B61" s="22" t="s">
        <v>749</v>
      </c>
      <c r="C61" s="6" t="s">
        <v>746</v>
      </c>
      <c r="D61" s="6" t="s">
        <v>1131</v>
      </c>
      <c r="E61" s="11"/>
      <c r="F61" s="11"/>
      <c r="G61" s="11"/>
    </row>
    <row r="62" spans="1:7" ht="60" x14ac:dyDescent="0.25">
      <c r="A62" s="8"/>
      <c r="B62" s="22" t="s">
        <v>750</v>
      </c>
      <c r="C62" s="6" t="s">
        <v>747</v>
      </c>
      <c r="D62" s="6" t="s">
        <v>1131</v>
      </c>
      <c r="E62" s="11"/>
      <c r="F62" s="11"/>
      <c r="G62" s="11"/>
    </row>
    <row r="63" spans="1:7" ht="60" x14ac:dyDescent="0.25">
      <c r="A63" s="8"/>
      <c r="B63" s="22" t="s">
        <v>751</v>
      </c>
      <c r="C63" s="6" t="s">
        <v>748</v>
      </c>
      <c r="D63" s="6" t="s">
        <v>1131</v>
      </c>
      <c r="E63" s="11"/>
      <c r="F63" s="11"/>
      <c r="G63" s="11"/>
    </row>
    <row r="64" spans="1:7" ht="60" x14ac:dyDescent="0.25">
      <c r="A64" s="49" t="s">
        <v>753</v>
      </c>
      <c r="B64" s="50" t="s">
        <v>752</v>
      </c>
      <c r="C64" s="46"/>
      <c r="D64" s="46"/>
      <c r="E64" s="46"/>
      <c r="F64" s="46"/>
      <c r="G64" s="46"/>
    </row>
    <row r="65" spans="1:8" ht="75" x14ac:dyDescent="0.25">
      <c r="A65" s="44" t="s">
        <v>754</v>
      </c>
      <c r="B65" s="45" t="s">
        <v>1347</v>
      </c>
      <c r="C65" s="46"/>
      <c r="D65" s="44"/>
      <c r="E65" s="52"/>
      <c r="F65" s="52"/>
      <c r="G65" s="52"/>
      <c r="H65" s="3" t="s">
        <v>322</v>
      </c>
    </row>
    <row r="66" spans="1:8" x14ac:dyDescent="0.25">
      <c r="A66" s="44"/>
      <c r="B66" s="48" t="s">
        <v>1348</v>
      </c>
      <c r="C66" s="46"/>
      <c r="D66" s="44"/>
      <c r="E66" s="52"/>
      <c r="F66" s="52"/>
      <c r="G66" s="52"/>
      <c r="H66" s="3"/>
    </row>
    <row r="67" spans="1:8" x14ac:dyDescent="0.25">
      <c r="A67" s="44"/>
      <c r="B67" s="45" t="s">
        <v>1389</v>
      </c>
      <c r="C67" s="46"/>
      <c r="D67" s="44" t="s">
        <v>9</v>
      </c>
      <c r="E67" s="47">
        <v>14.45</v>
      </c>
      <c r="F67" s="47">
        <v>14.33</v>
      </c>
      <c r="G67" s="47"/>
      <c r="H67" s="3"/>
    </row>
    <row r="68" spans="1:8" x14ac:dyDescent="0.25">
      <c r="A68" s="44"/>
      <c r="B68" s="45" t="s">
        <v>1391</v>
      </c>
      <c r="C68" s="46"/>
      <c r="D68" s="44" t="s">
        <v>9</v>
      </c>
      <c r="E68" s="47">
        <v>8.4</v>
      </c>
      <c r="F68" s="47">
        <v>12.5</v>
      </c>
      <c r="G68" s="47"/>
      <c r="H68" s="3"/>
    </row>
    <row r="69" spans="1:8" x14ac:dyDescent="0.25">
      <c r="A69" s="44"/>
      <c r="B69" s="48" t="s">
        <v>1349</v>
      </c>
      <c r="C69" s="46"/>
      <c r="D69" s="44"/>
      <c r="E69" s="52"/>
      <c r="F69" s="52"/>
      <c r="G69" s="52"/>
      <c r="H69" s="3"/>
    </row>
    <row r="70" spans="1:8" x14ac:dyDescent="0.25">
      <c r="A70" s="44"/>
      <c r="B70" s="45" t="s">
        <v>1389</v>
      </c>
      <c r="C70" s="46"/>
      <c r="D70" s="44" t="s">
        <v>9</v>
      </c>
      <c r="E70" s="47">
        <v>56.35</v>
      </c>
      <c r="F70" s="47">
        <v>57.89</v>
      </c>
      <c r="G70" s="47"/>
      <c r="H70" s="3"/>
    </row>
    <row r="71" spans="1:8" x14ac:dyDescent="0.25">
      <c r="A71" s="44"/>
      <c r="B71" s="45" t="s">
        <v>1391</v>
      </c>
      <c r="C71" s="46"/>
      <c r="D71" s="44" t="s">
        <v>9</v>
      </c>
      <c r="E71" s="47">
        <v>52.94</v>
      </c>
      <c r="F71" s="47">
        <v>70.19</v>
      </c>
      <c r="G71" s="47"/>
      <c r="H71" s="3"/>
    </row>
    <row r="72" spans="1:8" ht="90" x14ac:dyDescent="0.25">
      <c r="A72" s="8"/>
      <c r="B72" s="22" t="s">
        <v>755</v>
      </c>
      <c r="C72" s="6" t="s">
        <v>756</v>
      </c>
      <c r="D72" s="6" t="s">
        <v>1131</v>
      </c>
      <c r="E72" s="11"/>
      <c r="F72" s="11"/>
      <c r="G72" s="11"/>
      <c r="H72" s="3"/>
    </row>
    <row r="73" spans="1:8" ht="90" x14ac:dyDescent="0.25">
      <c r="A73" s="8"/>
      <c r="B73" s="22" t="s">
        <v>757</v>
      </c>
      <c r="C73" s="6" t="s">
        <v>758</v>
      </c>
      <c r="D73" s="6" t="s">
        <v>1131</v>
      </c>
      <c r="E73" s="11"/>
      <c r="F73" s="11"/>
      <c r="G73" s="11"/>
    </row>
    <row r="74" spans="1:8" ht="90" x14ac:dyDescent="0.25">
      <c r="A74" s="8"/>
      <c r="B74" s="22" t="s">
        <v>759</v>
      </c>
      <c r="C74" s="6" t="s">
        <v>760</v>
      </c>
      <c r="D74" s="6" t="s">
        <v>1131</v>
      </c>
      <c r="E74" s="11"/>
      <c r="F74" s="11"/>
      <c r="G74" s="11"/>
    </row>
    <row r="75" spans="1:8" ht="75" x14ac:dyDescent="0.25">
      <c r="A75" s="44" t="s">
        <v>762</v>
      </c>
      <c r="B75" s="45" t="s">
        <v>761</v>
      </c>
      <c r="C75" s="46"/>
      <c r="D75" s="44"/>
      <c r="E75" s="52"/>
      <c r="F75" s="52"/>
      <c r="G75" s="52"/>
      <c r="H75" s="3" t="s">
        <v>322</v>
      </c>
    </row>
    <row r="76" spans="1:8" x14ac:dyDescent="0.25">
      <c r="A76" s="61"/>
      <c r="B76" s="45" t="s">
        <v>1389</v>
      </c>
      <c r="C76" s="46"/>
      <c r="D76" s="44" t="s">
        <v>9</v>
      </c>
      <c r="E76" s="47">
        <v>11.68</v>
      </c>
      <c r="F76" s="47">
        <v>13.01</v>
      </c>
      <c r="G76" s="47"/>
      <c r="H76" s="3"/>
    </row>
    <row r="77" spans="1:8" x14ac:dyDescent="0.25">
      <c r="A77" s="61"/>
      <c r="B77" s="45" t="s">
        <v>1391</v>
      </c>
      <c r="C77" s="46"/>
      <c r="D77" s="44" t="s">
        <v>9</v>
      </c>
      <c r="E77" s="47">
        <v>5.04</v>
      </c>
      <c r="F77" s="47">
        <v>3.85</v>
      </c>
      <c r="G77" s="47"/>
      <c r="H77" s="3"/>
    </row>
    <row r="78" spans="1:8" ht="48.75" customHeight="1" x14ac:dyDescent="0.25">
      <c r="A78" s="284"/>
      <c r="B78" s="284" t="s">
        <v>763</v>
      </c>
      <c r="C78" s="6" t="s">
        <v>1381</v>
      </c>
      <c r="D78" s="6" t="s">
        <v>1131</v>
      </c>
      <c r="E78" s="11"/>
      <c r="F78" s="11"/>
      <c r="G78" s="11"/>
      <c r="H78" s="3"/>
    </row>
    <row r="79" spans="1:8" ht="48.75" customHeight="1" x14ac:dyDescent="0.25">
      <c r="A79" s="286"/>
      <c r="B79" s="286"/>
      <c r="C79" s="6" t="s">
        <v>764</v>
      </c>
      <c r="D79" s="6" t="s">
        <v>1131</v>
      </c>
      <c r="E79" s="11"/>
      <c r="F79" s="11"/>
      <c r="G79" s="11"/>
      <c r="H79" s="3"/>
    </row>
    <row r="80" spans="1:8" ht="90" x14ac:dyDescent="0.25">
      <c r="A80" s="24"/>
      <c r="B80" s="22" t="s">
        <v>759</v>
      </c>
      <c r="C80" s="6" t="s">
        <v>765</v>
      </c>
      <c r="D80" s="6" t="s">
        <v>1131</v>
      </c>
      <c r="E80" s="11"/>
      <c r="F80" s="11"/>
      <c r="G80" s="11"/>
    </row>
    <row r="81" spans="1:8" ht="90" x14ac:dyDescent="0.25">
      <c r="A81" s="44" t="s">
        <v>767</v>
      </c>
      <c r="B81" s="45" t="s">
        <v>766</v>
      </c>
      <c r="C81" s="44"/>
      <c r="D81" s="44"/>
      <c r="E81" s="52"/>
      <c r="F81" s="52"/>
      <c r="G81" s="52"/>
      <c r="H81" s="3" t="s">
        <v>322</v>
      </c>
    </row>
    <row r="82" spans="1:8" x14ac:dyDescent="0.25">
      <c r="A82" s="62"/>
      <c r="B82" s="45" t="s">
        <v>1389</v>
      </c>
      <c r="C82" s="44"/>
      <c r="D82" s="44" t="s">
        <v>1131</v>
      </c>
      <c r="E82" s="47">
        <v>35.18</v>
      </c>
      <c r="F82" s="47">
        <v>41.08</v>
      </c>
      <c r="G82" s="47"/>
      <c r="H82" s="3"/>
    </row>
    <row r="83" spans="1:8" x14ac:dyDescent="0.25">
      <c r="A83" s="62"/>
      <c r="B83" s="45" t="s">
        <v>1391</v>
      </c>
      <c r="C83" s="44"/>
      <c r="D83" s="44" t="s">
        <v>1131</v>
      </c>
      <c r="E83" s="47">
        <v>48.74</v>
      </c>
      <c r="F83" s="47">
        <v>47.12</v>
      </c>
      <c r="G83" s="47"/>
      <c r="H83" s="3"/>
    </row>
    <row r="84" spans="1:8" ht="75" x14ac:dyDescent="0.25">
      <c r="A84" s="20"/>
      <c r="B84" s="22" t="s">
        <v>768</v>
      </c>
      <c r="C84" s="6" t="s">
        <v>769</v>
      </c>
      <c r="D84" s="6" t="s">
        <v>1131</v>
      </c>
      <c r="E84" s="11"/>
      <c r="F84" s="11"/>
      <c r="G84" s="11"/>
      <c r="H84" s="3"/>
    </row>
    <row r="85" spans="1:8" ht="90" x14ac:dyDescent="0.25">
      <c r="A85" s="20"/>
      <c r="B85" s="22" t="s">
        <v>759</v>
      </c>
      <c r="C85" s="6" t="s">
        <v>1382</v>
      </c>
      <c r="D85" s="6" t="s">
        <v>1131</v>
      </c>
      <c r="E85" s="11"/>
      <c r="F85" s="11"/>
      <c r="G85" s="11"/>
      <c r="H85" s="3"/>
    </row>
    <row r="86" spans="1:8" ht="60" x14ac:dyDescent="0.25">
      <c r="A86" s="44" t="s">
        <v>771</v>
      </c>
      <c r="B86" s="45" t="s">
        <v>770</v>
      </c>
      <c r="C86" s="44"/>
      <c r="D86" s="44"/>
      <c r="E86" s="52"/>
      <c r="F86" s="52"/>
      <c r="G86" s="52"/>
      <c r="H86" s="3" t="s">
        <v>322</v>
      </c>
    </row>
    <row r="87" spans="1:8" x14ac:dyDescent="0.25">
      <c r="A87" s="62"/>
      <c r="B87" s="45" t="s">
        <v>1389</v>
      </c>
      <c r="C87" s="44"/>
      <c r="D87" s="44" t="s">
        <v>1131</v>
      </c>
      <c r="E87" s="47">
        <v>10.87</v>
      </c>
      <c r="F87" s="47">
        <v>11.33</v>
      </c>
      <c r="G87" s="47"/>
      <c r="H87" s="3"/>
    </row>
    <row r="88" spans="1:8" x14ac:dyDescent="0.25">
      <c r="A88" s="62"/>
      <c r="B88" s="45" t="s">
        <v>1391</v>
      </c>
      <c r="C88" s="44"/>
      <c r="D88" s="44" t="s">
        <v>1131</v>
      </c>
      <c r="E88" s="47">
        <v>4.41</v>
      </c>
      <c r="F88" s="47">
        <v>3.84</v>
      </c>
      <c r="G88" s="47"/>
      <c r="H88" s="3"/>
    </row>
    <row r="89" spans="1:8" ht="45" x14ac:dyDescent="0.25">
      <c r="A89" s="20"/>
      <c r="B89" s="22" t="s">
        <v>724</v>
      </c>
      <c r="C89" s="6" t="s">
        <v>772</v>
      </c>
      <c r="D89" s="6" t="s">
        <v>1131</v>
      </c>
      <c r="E89" s="11"/>
      <c r="F89" s="11"/>
      <c r="G89" s="11"/>
      <c r="H89" s="21"/>
    </row>
    <row r="90" spans="1:8" ht="60" x14ac:dyDescent="0.25">
      <c r="A90" s="20"/>
      <c r="B90" s="22" t="s">
        <v>773</v>
      </c>
      <c r="C90" s="6" t="s">
        <v>774</v>
      </c>
      <c r="D90" s="6" t="s">
        <v>1131</v>
      </c>
      <c r="E90" s="11"/>
      <c r="F90" s="11"/>
      <c r="G90" s="11"/>
    </row>
    <row r="91" spans="1:8" ht="45" x14ac:dyDescent="0.25">
      <c r="A91" s="284"/>
      <c r="B91" s="284" t="s">
        <v>775</v>
      </c>
      <c r="C91" s="6" t="s">
        <v>776</v>
      </c>
      <c r="D91" s="6" t="s">
        <v>1131</v>
      </c>
      <c r="E91" s="11"/>
      <c r="F91" s="11"/>
      <c r="G91" s="11"/>
    </row>
    <row r="92" spans="1:8" ht="45" x14ac:dyDescent="0.25">
      <c r="A92" s="286"/>
      <c r="B92" s="286"/>
      <c r="C92" s="6" t="s">
        <v>777</v>
      </c>
      <c r="D92" s="6" t="s">
        <v>1131</v>
      </c>
      <c r="E92" s="11"/>
      <c r="F92" s="11"/>
      <c r="G92" s="11"/>
      <c r="H92" s="21"/>
    </row>
    <row r="93" spans="1:8" ht="90" x14ac:dyDescent="0.25">
      <c r="A93" s="28"/>
      <c r="B93" s="22" t="s">
        <v>759</v>
      </c>
      <c r="C93" s="6" t="s">
        <v>765</v>
      </c>
      <c r="D93" s="6" t="s">
        <v>1131</v>
      </c>
      <c r="E93" s="11"/>
      <c r="F93" s="11"/>
      <c r="G93" s="11"/>
      <c r="H93" s="21"/>
    </row>
    <row r="94" spans="1:8" ht="60" x14ac:dyDescent="0.25">
      <c r="A94" s="44" t="s">
        <v>779</v>
      </c>
      <c r="B94" s="45" t="s">
        <v>778</v>
      </c>
      <c r="C94" s="44"/>
      <c r="D94" s="44" t="s">
        <v>9</v>
      </c>
      <c r="E94" s="52" t="e">
        <f>(E95/E96/12*1000)/E97*100</f>
        <v>#DIV/0!</v>
      </c>
      <c r="F94" s="47">
        <v>159.85</v>
      </c>
      <c r="G94" s="52"/>
      <c r="H94" s="3" t="s">
        <v>28</v>
      </c>
    </row>
    <row r="95" spans="1:8" ht="75" x14ac:dyDescent="0.25">
      <c r="A95" s="28"/>
      <c r="B95" s="22" t="s">
        <v>780</v>
      </c>
      <c r="C95" s="6" t="s">
        <v>781</v>
      </c>
      <c r="D95" s="6" t="s">
        <v>1325</v>
      </c>
      <c r="E95" s="11"/>
      <c r="F95" s="11"/>
      <c r="G95" s="11"/>
      <c r="H95" s="3"/>
    </row>
    <row r="96" spans="1:8" ht="60" x14ac:dyDescent="0.25">
      <c r="A96" s="28"/>
      <c r="B96" s="22" t="s">
        <v>782</v>
      </c>
      <c r="C96" s="6" t="s">
        <v>783</v>
      </c>
      <c r="D96" s="6" t="s">
        <v>1131</v>
      </c>
      <c r="E96" s="11"/>
      <c r="F96" s="11"/>
      <c r="G96" s="11"/>
      <c r="H96" s="21"/>
    </row>
    <row r="97" spans="1:8" ht="30" x14ac:dyDescent="0.25">
      <c r="A97" s="28"/>
      <c r="B97" s="22" t="s">
        <v>506</v>
      </c>
      <c r="C97" s="6" t="s">
        <v>784</v>
      </c>
      <c r="D97" s="6" t="s">
        <v>1325</v>
      </c>
      <c r="E97" s="11"/>
      <c r="F97" s="11"/>
      <c r="G97" s="11"/>
      <c r="H97" s="21"/>
    </row>
    <row r="98" spans="1:8" ht="60" x14ac:dyDescent="0.25">
      <c r="A98" s="68" t="s">
        <v>785</v>
      </c>
      <c r="B98" s="69" t="s">
        <v>786</v>
      </c>
      <c r="C98" s="68"/>
      <c r="D98" s="68" t="s">
        <v>9</v>
      </c>
      <c r="E98" s="58" t="e">
        <f>E99/E100*100</f>
        <v>#DIV/0!</v>
      </c>
      <c r="F98" s="58" t="e">
        <f>F99/F100*100</f>
        <v>#DIV/0!</v>
      </c>
      <c r="G98" s="58" t="e">
        <f>G99/G100*100</f>
        <v>#DIV/0!</v>
      </c>
      <c r="H98" s="3" t="s">
        <v>112</v>
      </c>
    </row>
    <row r="99" spans="1:8" ht="105" x14ac:dyDescent="0.25">
      <c r="A99" s="72"/>
      <c r="B99" s="72" t="s">
        <v>787</v>
      </c>
      <c r="C99" s="38" t="s">
        <v>788</v>
      </c>
      <c r="D99" s="38" t="s">
        <v>1131</v>
      </c>
      <c r="E99" s="40"/>
      <c r="F99" s="40"/>
      <c r="G99" s="40"/>
      <c r="H99" s="21"/>
    </row>
    <row r="100" spans="1:8" ht="105" x14ac:dyDescent="0.25">
      <c r="A100" s="72"/>
      <c r="B100" s="72" t="s">
        <v>789</v>
      </c>
      <c r="C100" s="38" t="s">
        <v>788</v>
      </c>
      <c r="D100" s="38" t="s">
        <v>1131</v>
      </c>
      <c r="E100" s="40"/>
      <c r="F100" s="40"/>
      <c r="G100" s="40"/>
    </row>
    <row r="101" spans="1:8" ht="75" x14ac:dyDescent="0.25">
      <c r="A101" s="68" t="s">
        <v>790</v>
      </c>
      <c r="B101" s="69" t="s">
        <v>791</v>
      </c>
      <c r="C101" s="68"/>
      <c r="D101" s="68" t="s">
        <v>9</v>
      </c>
      <c r="E101" s="58" t="e">
        <f>E102/E103*100</f>
        <v>#DIV/0!</v>
      </c>
      <c r="F101" s="58" t="e">
        <f>F102/F103*100</f>
        <v>#DIV/0!</v>
      </c>
      <c r="G101" s="58" t="e">
        <f>G102/G103*100</f>
        <v>#DIV/0!</v>
      </c>
      <c r="H101" s="3" t="s">
        <v>112</v>
      </c>
    </row>
    <row r="102" spans="1:8" ht="105" x14ac:dyDescent="0.25">
      <c r="A102" s="86"/>
      <c r="B102" s="72" t="s">
        <v>792</v>
      </c>
      <c r="C102" s="38" t="s">
        <v>788</v>
      </c>
      <c r="D102" s="38" t="s">
        <v>1131</v>
      </c>
      <c r="E102" s="40"/>
      <c r="F102" s="40"/>
      <c r="G102" s="40"/>
    </row>
    <row r="103" spans="1:8" ht="105" x14ac:dyDescent="0.25">
      <c r="A103" s="86"/>
      <c r="B103" s="72" t="s">
        <v>793</v>
      </c>
      <c r="C103" s="38" t="s">
        <v>788</v>
      </c>
      <c r="D103" s="38" t="s">
        <v>1131</v>
      </c>
      <c r="E103" s="40"/>
      <c r="F103" s="40"/>
      <c r="G103" s="40"/>
    </row>
    <row r="104" spans="1:8" ht="60" x14ac:dyDescent="0.25">
      <c r="A104" s="49" t="s">
        <v>794</v>
      </c>
      <c r="B104" s="50" t="s">
        <v>795</v>
      </c>
      <c r="C104" s="46"/>
      <c r="D104" s="44"/>
      <c r="E104" s="46"/>
      <c r="F104" s="46"/>
      <c r="G104" s="46"/>
    </row>
    <row r="105" spans="1:8" ht="60" x14ac:dyDescent="0.25">
      <c r="A105" s="44" t="s">
        <v>797</v>
      </c>
      <c r="B105" s="45" t="s">
        <v>796</v>
      </c>
      <c r="C105" s="46"/>
      <c r="D105" s="44"/>
      <c r="E105" s="52"/>
      <c r="F105" s="52"/>
      <c r="G105" s="52"/>
      <c r="H105" s="3" t="s">
        <v>322</v>
      </c>
    </row>
    <row r="106" spans="1:8" x14ac:dyDescent="0.25">
      <c r="A106" s="44"/>
      <c r="B106" s="45" t="s">
        <v>1389</v>
      </c>
      <c r="C106" s="46"/>
      <c r="D106" s="44" t="s">
        <v>9</v>
      </c>
      <c r="E106" s="47">
        <v>68.52</v>
      </c>
      <c r="F106" s="47">
        <v>68.83</v>
      </c>
      <c r="G106" s="47"/>
      <c r="H106" s="3"/>
    </row>
    <row r="107" spans="1:8" x14ac:dyDescent="0.25">
      <c r="A107" s="44"/>
      <c r="B107" s="45" t="s">
        <v>1391</v>
      </c>
      <c r="C107" s="46"/>
      <c r="D107" s="44" t="s">
        <v>9</v>
      </c>
      <c r="E107" s="47">
        <v>0</v>
      </c>
      <c r="F107" s="47">
        <v>100</v>
      </c>
      <c r="G107" s="47"/>
      <c r="H107" s="3"/>
    </row>
    <row r="108" spans="1:8" ht="60" x14ac:dyDescent="0.25">
      <c r="A108" s="6"/>
      <c r="B108" s="22" t="s">
        <v>798</v>
      </c>
      <c r="C108" s="6" t="s">
        <v>799</v>
      </c>
      <c r="D108" s="6" t="s">
        <v>1131</v>
      </c>
      <c r="E108" s="11"/>
      <c r="F108" s="11"/>
      <c r="G108" s="11"/>
      <c r="H108" s="21"/>
    </row>
    <row r="109" spans="1:8" ht="45" x14ac:dyDescent="0.25">
      <c r="A109" s="6"/>
      <c r="B109" s="22" t="s">
        <v>800</v>
      </c>
      <c r="C109" s="6" t="s">
        <v>801</v>
      </c>
      <c r="D109" s="6" t="s">
        <v>1131</v>
      </c>
      <c r="E109" s="11"/>
      <c r="F109" s="11"/>
      <c r="G109" s="11"/>
    </row>
    <row r="110" spans="1:8" ht="60" x14ac:dyDescent="0.25">
      <c r="A110" s="44" t="s">
        <v>802</v>
      </c>
      <c r="B110" s="45" t="s">
        <v>803</v>
      </c>
      <c r="C110" s="46"/>
      <c r="D110" s="44"/>
      <c r="E110" s="52"/>
      <c r="F110" s="52"/>
      <c r="G110" s="52"/>
      <c r="H110" s="3" t="s">
        <v>322</v>
      </c>
    </row>
    <row r="111" spans="1:8" x14ac:dyDescent="0.25">
      <c r="A111" s="44"/>
      <c r="B111" s="45" t="s">
        <v>1389</v>
      </c>
      <c r="C111" s="46"/>
      <c r="D111" s="44" t="s">
        <v>9</v>
      </c>
      <c r="E111" s="47">
        <v>76.84</v>
      </c>
      <c r="F111" s="47">
        <v>73.680000000000007</v>
      </c>
      <c r="G111" s="47"/>
      <c r="H111" s="3"/>
    </row>
    <row r="112" spans="1:8" x14ac:dyDescent="0.25">
      <c r="A112" s="44"/>
      <c r="B112" s="45" t="s">
        <v>1391</v>
      </c>
      <c r="C112" s="46"/>
      <c r="D112" s="44" t="s">
        <v>9</v>
      </c>
      <c r="E112" s="47">
        <v>831.3</v>
      </c>
      <c r="F112" s="47">
        <v>1056.19</v>
      </c>
      <c r="G112" s="47"/>
      <c r="H112" s="3"/>
    </row>
    <row r="113" spans="1:9" ht="75" x14ac:dyDescent="0.25">
      <c r="A113" s="6"/>
      <c r="B113" s="22" t="s">
        <v>804</v>
      </c>
      <c r="C113" s="6" t="s">
        <v>805</v>
      </c>
      <c r="D113" s="6" t="s">
        <v>1376</v>
      </c>
      <c r="E113" s="11"/>
      <c r="F113" s="11"/>
      <c r="G113" s="11"/>
      <c r="H113" s="3"/>
    </row>
    <row r="114" spans="1:9" ht="45" x14ac:dyDescent="0.25">
      <c r="A114" s="6"/>
      <c r="B114" s="22" t="s">
        <v>806</v>
      </c>
      <c r="C114" s="6" t="s">
        <v>807</v>
      </c>
      <c r="D114" s="6" t="s">
        <v>1131</v>
      </c>
      <c r="E114" s="11"/>
      <c r="F114" s="11"/>
      <c r="G114" s="11"/>
      <c r="H114" s="3"/>
    </row>
    <row r="115" spans="1:9" ht="60" x14ac:dyDescent="0.25">
      <c r="A115" s="44" t="s">
        <v>1350</v>
      </c>
      <c r="B115" s="45" t="s">
        <v>808</v>
      </c>
      <c r="C115" s="46"/>
      <c r="D115" s="44"/>
      <c r="E115" s="52"/>
      <c r="F115" s="52"/>
      <c r="G115" s="52"/>
      <c r="H115" s="3" t="s">
        <v>322</v>
      </c>
    </row>
    <row r="116" spans="1:9" x14ac:dyDescent="0.25">
      <c r="A116" s="61"/>
      <c r="B116" s="45" t="s">
        <v>209</v>
      </c>
      <c r="C116" s="46"/>
      <c r="D116" s="44"/>
      <c r="E116" s="52"/>
      <c r="F116" s="52"/>
      <c r="G116" s="52"/>
      <c r="H116" s="3"/>
    </row>
    <row r="117" spans="1:9" x14ac:dyDescent="0.25">
      <c r="A117" s="61"/>
      <c r="B117" s="45" t="s">
        <v>1389</v>
      </c>
      <c r="C117" s="46"/>
      <c r="D117" s="44" t="s">
        <v>1323</v>
      </c>
      <c r="E117" s="47">
        <v>20.77</v>
      </c>
      <c r="F117" s="47">
        <v>21.61</v>
      </c>
      <c r="G117" s="47"/>
      <c r="H117" s="3"/>
    </row>
    <row r="118" spans="1:9" x14ac:dyDescent="0.25">
      <c r="A118" s="61"/>
      <c r="B118" s="45" t="s">
        <v>1391</v>
      </c>
      <c r="C118" s="46"/>
      <c r="D118" s="44" t="s">
        <v>1323</v>
      </c>
      <c r="E118" s="47">
        <v>55.63</v>
      </c>
      <c r="F118" s="47">
        <v>68.38</v>
      </c>
      <c r="G118" s="47"/>
      <c r="H118" s="3"/>
    </row>
    <row r="119" spans="1:9" x14ac:dyDescent="0.25">
      <c r="A119" s="61"/>
      <c r="B119" s="45" t="s">
        <v>248</v>
      </c>
      <c r="C119" s="46"/>
      <c r="D119" s="44"/>
      <c r="E119" s="52"/>
      <c r="F119" s="52"/>
      <c r="G119" s="52"/>
      <c r="H119" s="3"/>
    </row>
    <row r="120" spans="1:9" x14ac:dyDescent="0.25">
      <c r="A120" s="61"/>
      <c r="B120" s="45" t="s">
        <v>1389</v>
      </c>
      <c r="C120" s="46"/>
      <c r="D120" s="44" t="s">
        <v>1323</v>
      </c>
      <c r="E120" s="47">
        <v>17.21</v>
      </c>
      <c r="F120" s="47">
        <v>17.989999999999998</v>
      </c>
      <c r="G120" s="47"/>
      <c r="H120" s="3"/>
    </row>
    <row r="121" spans="1:9" x14ac:dyDescent="0.25">
      <c r="A121" s="61"/>
      <c r="B121" s="45" t="s">
        <v>1391</v>
      </c>
      <c r="C121" s="46"/>
      <c r="D121" s="44" t="s">
        <v>1323</v>
      </c>
      <c r="E121" s="47">
        <v>55.63</v>
      </c>
      <c r="F121" s="47">
        <v>68.38</v>
      </c>
      <c r="G121" s="47"/>
      <c r="H121" s="3"/>
    </row>
    <row r="122" spans="1:9" ht="45" x14ac:dyDescent="0.25">
      <c r="A122" s="24"/>
      <c r="B122" s="22" t="s">
        <v>810</v>
      </c>
      <c r="C122" s="6" t="s">
        <v>811</v>
      </c>
      <c r="D122" s="6" t="s">
        <v>1323</v>
      </c>
      <c r="E122" s="11"/>
      <c r="F122" s="11"/>
      <c r="G122" s="11"/>
      <c r="H122" s="21"/>
    </row>
    <row r="123" spans="1:9" ht="60" x14ac:dyDescent="0.25">
      <c r="A123" s="24"/>
      <c r="B123" s="22" t="s">
        <v>812</v>
      </c>
      <c r="C123" s="6" t="s">
        <v>813</v>
      </c>
      <c r="D123" s="6" t="s">
        <v>1323</v>
      </c>
      <c r="E123" s="11"/>
      <c r="F123" s="11"/>
      <c r="G123" s="11"/>
    </row>
    <row r="124" spans="1:9" ht="45" x14ac:dyDescent="0.25">
      <c r="A124" s="24"/>
      <c r="B124" s="22" t="s">
        <v>814</v>
      </c>
      <c r="C124" s="6" t="s">
        <v>815</v>
      </c>
      <c r="D124" s="6" t="s">
        <v>1131</v>
      </c>
      <c r="E124" s="11"/>
      <c r="F124" s="11"/>
      <c r="G124" s="11"/>
      <c r="H124" s="21"/>
      <c r="I124" s="21"/>
    </row>
    <row r="125" spans="1:9" ht="60" x14ac:dyDescent="0.25">
      <c r="A125" s="44" t="s">
        <v>822</v>
      </c>
      <c r="B125" s="45" t="s">
        <v>816</v>
      </c>
      <c r="C125" s="46"/>
      <c r="D125" s="44"/>
      <c r="E125" s="52"/>
      <c r="F125" s="52"/>
      <c r="G125" s="52"/>
      <c r="H125" s="3" t="s">
        <v>322</v>
      </c>
    </row>
    <row r="126" spans="1:9" x14ac:dyDescent="0.25">
      <c r="A126" s="44"/>
      <c r="B126" s="45" t="s">
        <v>1389</v>
      </c>
      <c r="C126" s="46"/>
      <c r="D126" s="44" t="s">
        <v>9</v>
      </c>
      <c r="E126" s="47">
        <v>100</v>
      </c>
      <c r="F126" s="47">
        <v>100</v>
      </c>
      <c r="G126" s="47"/>
      <c r="H126" s="3"/>
    </row>
    <row r="127" spans="1:9" x14ac:dyDescent="0.25">
      <c r="A127" s="44"/>
      <c r="B127" s="45" t="s">
        <v>1391</v>
      </c>
      <c r="C127" s="46"/>
      <c r="D127" s="44" t="s">
        <v>9</v>
      </c>
      <c r="E127" s="47">
        <v>77.78</v>
      </c>
      <c r="F127" s="47">
        <v>87.5</v>
      </c>
      <c r="G127" s="47"/>
      <c r="H127" s="3"/>
    </row>
    <row r="128" spans="1:9" ht="60" x14ac:dyDescent="0.25">
      <c r="A128" s="6"/>
      <c r="B128" s="22" t="s">
        <v>817</v>
      </c>
      <c r="C128" s="6" t="s">
        <v>818</v>
      </c>
      <c r="D128" s="6" t="s">
        <v>1323</v>
      </c>
      <c r="E128" s="11"/>
      <c r="F128" s="11"/>
      <c r="G128" s="11"/>
    </row>
    <row r="129" spans="1:8" ht="45" x14ac:dyDescent="0.25">
      <c r="A129" s="6"/>
      <c r="B129" s="22" t="s">
        <v>819</v>
      </c>
      <c r="C129" s="6" t="s">
        <v>820</v>
      </c>
      <c r="D129" s="6" t="s">
        <v>1323</v>
      </c>
      <c r="E129" s="11"/>
      <c r="F129" s="11"/>
      <c r="G129" s="11"/>
    </row>
    <row r="130" spans="1:8" ht="60" x14ac:dyDescent="0.25">
      <c r="A130" s="44" t="s">
        <v>821</v>
      </c>
      <c r="B130" s="45" t="s">
        <v>823</v>
      </c>
      <c r="C130" s="44"/>
      <c r="D130" s="44"/>
      <c r="E130" s="52"/>
      <c r="F130" s="52"/>
      <c r="G130" s="52"/>
      <c r="H130" s="3" t="s">
        <v>322</v>
      </c>
    </row>
    <row r="131" spans="1:8" ht="30" x14ac:dyDescent="0.25">
      <c r="A131" s="61"/>
      <c r="B131" s="45" t="s">
        <v>1389</v>
      </c>
      <c r="C131" s="44"/>
      <c r="D131" s="44" t="s">
        <v>1322</v>
      </c>
      <c r="E131" s="47">
        <v>16.45</v>
      </c>
      <c r="F131" s="47">
        <v>15.54</v>
      </c>
      <c r="G131" s="47"/>
      <c r="H131" s="3"/>
    </row>
    <row r="132" spans="1:8" ht="30" x14ac:dyDescent="0.25">
      <c r="A132" s="61"/>
      <c r="B132" s="45" t="s">
        <v>1391</v>
      </c>
      <c r="C132" s="44"/>
      <c r="D132" s="44" t="s">
        <v>1322</v>
      </c>
      <c r="E132" s="47">
        <v>33.880000000000003</v>
      </c>
      <c r="F132" s="47">
        <v>34.26</v>
      </c>
      <c r="G132" s="47"/>
      <c r="H132" s="3"/>
    </row>
    <row r="133" spans="1:8" ht="45" customHeight="1" x14ac:dyDescent="0.25">
      <c r="A133" s="281"/>
      <c r="B133" s="284" t="s">
        <v>824</v>
      </c>
      <c r="C133" s="6" t="s">
        <v>825</v>
      </c>
      <c r="D133" s="6" t="s">
        <v>1322</v>
      </c>
      <c r="E133" s="11"/>
      <c r="F133" s="11"/>
      <c r="G133" s="11"/>
      <c r="H133" s="21"/>
    </row>
    <row r="134" spans="1:8" ht="30" x14ac:dyDescent="0.25">
      <c r="A134" s="282"/>
      <c r="B134" s="285"/>
      <c r="C134" s="6" t="s">
        <v>826</v>
      </c>
      <c r="D134" s="6" t="s">
        <v>1322</v>
      </c>
      <c r="E134" s="11"/>
      <c r="F134" s="11"/>
      <c r="G134" s="11"/>
    </row>
    <row r="135" spans="1:8" ht="30" x14ac:dyDescent="0.25">
      <c r="A135" s="283"/>
      <c r="B135" s="286"/>
      <c r="C135" s="6" t="s">
        <v>827</v>
      </c>
      <c r="D135" s="6" t="s">
        <v>1322</v>
      </c>
      <c r="E135" s="11"/>
      <c r="F135" s="11"/>
      <c r="G135" s="11"/>
    </row>
    <row r="136" spans="1:8" ht="45" x14ac:dyDescent="0.25">
      <c r="A136" s="26"/>
      <c r="B136" s="22" t="s">
        <v>814</v>
      </c>
      <c r="C136" s="6" t="s">
        <v>828</v>
      </c>
      <c r="D136" s="6" t="s">
        <v>1131</v>
      </c>
      <c r="E136" s="11"/>
      <c r="F136" s="11"/>
      <c r="G136" s="11"/>
    </row>
    <row r="137" spans="1:8" ht="30" x14ac:dyDescent="0.25">
      <c r="A137" s="10" t="s">
        <v>829</v>
      </c>
      <c r="B137" s="18" t="s">
        <v>830</v>
      </c>
      <c r="C137" s="8"/>
      <c r="D137" s="8"/>
      <c r="E137" s="8"/>
      <c r="F137" s="8"/>
      <c r="G137" s="8"/>
    </row>
    <row r="138" spans="1:8" ht="60" x14ac:dyDescent="0.25">
      <c r="A138" s="44" t="s">
        <v>832</v>
      </c>
      <c r="B138" s="45" t="s">
        <v>831</v>
      </c>
      <c r="C138" s="46"/>
      <c r="D138" s="44"/>
      <c r="E138" s="52"/>
      <c r="F138" s="52"/>
      <c r="G138" s="52"/>
      <c r="H138" s="3" t="s">
        <v>322</v>
      </c>
    </row>
    <row r="139" spans="1:8" x14ac:dyDescent="0.25">
      <c r="A139" s="61"/>
      <c r="B139" s="45" t="s">
        <v>1389</v>
      </c>
      <c r="C139" s="46"/>
      <c r="D139" s="44" t="s">
        <v>9</v>
      </c>
      <c r="E139" s="47">
        <v>100</v>
      </c>
      <c r="F139" s="47">
        <v>100</v>
      </c>
      <c r="G139" s="47"/>
      <c r="H139" s="3"/>
    </row>
    <row r="140" spans="1:8" x14ac:dyDescent="0.25">
      <c r="A140" s="61"/>
      <c r="B140" s="45" t="s">
        <v>1391</v>
      </c>
      <c r="C140" s="46"/>
      <c r="D140" s="44" t="s">
        <v>9</v>
      </c>
      <c r="E140" s="47">
        <v>44.44</v>
      </c>
      <c r="F140" s="47">
        <v>50</v>
      </c>
      <c r="G140" s="47"/>
      <c r="H140" s="3"/>
    </row>
    <row r="141" spans="1:8" ht="49.5" customHeight="1" x14ac:dyDescent="0.25">
      <c r="A141" s="284"/>
      <c r="B141" s="284" t="s">
        <v>833</v>
      </c>
      <c r="C141" s="6" t="s">
        <v>834</v>
      </c>
      <c r="D141" s="6" t="s">
        <v>1323</v>
      </c>
      <c r="E141" s="11"/>
      <c r="F141" s="11"/>
      <c r="G141" s="11"/>
      <c r="H141" s="21"/>
    </row>
    <row r="142" spans="1:8" ht="49.5" customHeight="1" x14ac:dyDescent="0.25">
      <c r="A142" s="286"/>
      <c r="B142" s="286"/>
      <c r="C142" s="6" t="s">
        <v>835</v>
      </c>
      <c r="D142" s="6" t="s">
        <v>1323</v>
      </c>
      <c r="E142" s="11"/>
      <c r="F142" s="11"/>
      <c r="G142" s="11"/>
    </row>
    <row r="143" spans="1:8" ht="30" x14ac:dyDescent="0.25">
      <c r="A143" s="284"/>
      <c r="B143" s="284" t="s">
        <v>836</v>
      </c>
      <c r="C143" s="6" t="s">
        <v>837</v>
      </c>
      <c r="D143" s="6" t="s">
        <v>1323</v>
      </c>
      <c r="E143" s="11"/>
      <c r="F143" s="11"/>
      <c r="G143" s="11"/>
      <c r="H143" s="21"/>
    </row>
    <row r="144" spans="1:8" ht="30" x14ac:dyDescent="0.25">
      <c r="A144" s="286"/>
      <c r="B144" s="286"/>
      <c r="C144" s="6" t="s">
        <v>838</v>
      </c>
      <c r="D144" s="6" t="s">
        <v>1323</v>
      </c>
      <c r="E144" s="11"/>
      <c r="F144" s="11"/>
      <c r="G144" s="11"/>
    </row>
    <row r="145" spans="1:8" ht="60" x14ac:dyDescent="0.25">
      <c r="A145" s="44" t="s">
        <v>840</v>
      </c>
      <c r="B145" s="45" t="s">
        <v>839</v>
      </c>
      <c r="C145" s="46"/>
      <c r="D145" s="44"/>
      <c r="E145" s="52"/>
      <c r="F145" s="52"/>
      <c r="G145" s="52"/>
      <c r="H145" s="3" t="s">
        <v>322</v>
      </c>
    </row>
    <row r="146" spans="1:8" x14ac:dyDescent="0.25">
      <c r="A146" s="61"/>
      <c r="B146" s="45" t="s">
        <v>1389</v>
      </c>
      <c r="C146" s="46"/>
      <c r="D146" s="44" t="s">
        <v>9</v>
      </c>
      <c r="E146" s="47">
        <v>0.36</v>
      </c>
      <c r="F146" s="47">
        <v>0.35</v>
      </c>
      <c r="G146" s="47"/>
      <c r="H146" s="3"/>
    </row>
    <row r="147" spans="1:8" x14ac:dyDescent="0.25">
      <c r="A147" s="61"/>
      <c r="B147" s="45" t="s">
        <v>1391</v>
      </c>
      <c r="C147" s="46"/>
      <c r="D147" s="44" t="s">
        <v>9</v>
      </c>
      <c r="E147" s="47">
        <v>7.0000000000000007E-2</v>
      </c>
      <c r="F147" s="47">
        <v>0</v>
      </c>
      <c r="G147" s="47"/>
      <c r="H147" s="3"/>
    </row>
    <row r="148" spans="1:8" ht="30" x14ac:dyDescent="0.25">
      <c r="A148" s="279"/>
      <c r="B148" s="284" t="s">
        <v>841</v>
      </c>
      <c r="C148" s="6" t="s">
        <v>1383</v>
      </c>
      <c r="D148" s="6" t="s">
        <v>1131</v>
      </c>
      <c r="E148" s="11"/>
      <c r="F148" s="11"/>
      <c r="G148" s="11"/>
      <c r="H148" s="3"/>
    </row>
    <row r="149" spans="1:8" ht="30" x14ac:dyDescent="0.25">
      <c r="A149" s="288"/>
      <c r="B149" s="285"/>
      <c r="C149" s="6" t="s">
        <v>1385</v>
      </c>
      <c r="D149" s="6" t="s">
        <v>1131</v>
      </c>
      <c r="E149" s="11"/>
      <c r="F149" s="11"/>
      <c r="G149" s="11"/>
      <c r="H149" s="3"/>
    </row>
    <row r="150" spans="1:8" ht="30" x14ac:dyDescent="0.25">
      <c r="A150" s="288"/>
      <c r="B150" s="285"/>
      <c r="C150" s="6" t="s">
        <v>1384</v>
      </c>
      <c r="D150" s="6" t="s">
        <v>1131</v>
      </c>
      <c r="E150" s="11"/>
      <c r="F150" s="11"/>
      <c r="G150" s="11"/>
      <c r="H150" s="3"/>
    </row>
    <row r="151" spans="1:8" ht="45" customHeight="1" x14ac:dyDescent="0.25">
      <c r="A151" s="27"/>
      <c r="B151" s="22" t="s">
        <v>716</v>
      </c>
      <c r="C151" s="6" t="s">
        <v>1386</v>
      </c>
      <c r="D151" s="6" t="s">
        <v>1131</v>
      </c>
      <c r="E151" s="11"/>
      <c r="F151" s="11"/>
      <c r="G151" s="11"/>
      <c r="H151" s="3"/>
    </row>
    <row r="152" spans="1:8" ht="45" x14ac:dyDescent="0.25">
      <c r="A152" s="49" t="s">
        <v>842</v>
      </c>
      <c r="B152" s="50" t="s">
        <v>843</v>
      </c>
      <c r="C152" s="46"/>
      <c r="D152" s="46"/>
      <c r="E152" s="46"/>
      <c r="F152" s="46"/>
      <c r="G152" s="46"/>
    </row>
    <row r="153" spans="1:8" ht="75" x14ac:dyDescent="0.25">
      <c r="A153" s="44" t="s">
        <v>845</v>
      </c>
      <c r="B153" s="45" t="s">
        <v>844</v>
      </c>
      <c r="C153" s="44"/>
      <c r="D153" s="44"/>
      <c r="E153" s="52"/>
      <c r="F153" s="52"/>
      <c r="G153" s="52"/>
      <c r="H153" s="3" t="s">
        <v>322</v>
      </c>
    </row>
    <row r="154" spans="1:8" x14ac:dyDescent="0.25">
      <c r="A154" s="44"/>
      <c r="B154" s="45" t="s">
        <v>1389</v>
      </c>
      <c r="C154" s="44"/>
      <c r="D154" s="44" t="s">
        <v>9</v>
      </c>
      <c r="E154" s="47">
        <v>32.74</v>
      </c>
      <c r="F154" s="47">
        <v>22.67</v>
      </c>
      <c r="G154" s="47"/>
      <c r="H154" s="3"/>
    </row>
    <row r="155" spans="1:8" x14ac:dyDescent="0.25">
      <c r="A155" s="44"/>
      <c r="B155" s="45" t="s">
        <v>1391</v>
      </c>
      <c r="C155" s="44"/>
      <c r="D155" s="44" t="s">
        <v>9</v>
      </c>
      <c r="E155" s="47">
        <v>0</v>
      </c>
      <c r="F155" s="47">
        <v>0</v>
      </c>
      <c r="G155" s="47"/>
      <c r="H155" s="3"/>
    </row>
    <row r="156" spans="1:8" ht="60" x14ac:dyDescent="0.25">
      <c r="A156" s="8"/>
      <c r="B156" s="22" t="s">
        <v>846</v>
      </c>
      <c r="C156" s="6" t="s">
        <v>847</v>
      </c>
      <c r="D156" s="6" t="s">
        <v>1131</v>
      </c>
      <c r="E156" s="11"/>
      <c r="F156" s="11"/>
      <c r="G156" s="11"/>
    </row>
    <row r="157" spans="1:8" ht="45" x14ac:dyDescent="0.25">
      <c r="A157" s="8"/>
      <c r="B157" s="22" t="s">
        <v>848</v>
      </c>
      <c r="C157" s="6" t="s">
        <v>849</v>
      </c>
      <c r="D157" s="6" t="s">
        <v>1131</v>
      </c>
      <c r="E157" s="11"/>
      <c r="F157" s="11"/>
      <c r="G157" s="11"/>
    </row>
    <row r="158" spans="1:8" ht="60" x14ac:dyDescent="0.25">
      <c r="A158" s="68" t="s">
        <v>851</v>
      </c>
      <c r="B158" s="69" t="s">
        <v>850</v>
      </c>
      <c r="C158" s="68"/>
      <c r="D158" s="68" t="s">
        <v>9</v>
      </c>
      <c r="E158" s="58" t="e">
        <f>E159/E160*100</f>
        <v>#DIV/0!</v>
      </c>
      <c r="F158" s="58" t="e">
        <f>F159/F160*100</f>
        <v>#DIV/0!</v>
      </c>
      <c r="G158" s="58" t="e">
        <f>G159/G160*100</f>
        <v>#DIV/0!</v>
      </c>
      <c r="H158" s="3" t="s">
        <v>112</v>
      </c>
    </row>
    <row r="159" spans="1:8" ht="60" x14ac:dyDescent="0.25">
      <c r="A159" s="73"/>
      <c r="B159" s="72" t="s">
        <v>852</v>
      </c>
      <c r="C159" s="38" t="s">
        <v>593</v>
      </c>
      <c r="D159" s="38" t="s">
        <v>1131</v>
      </c>
      <c r="E159" s="40"/>
      <c r="F159" s="40"/>
      <c r="G159" s="40"/>
      <c r="H159" s="3"/>
    </row>
    <row r="160" spans="1:8" ht="60" x14ac:dyDescent="0.25">
      <c r="A160" s="73"/>
      <c r="B160" s="72" t="s">
        <v>853</v>
      </c>
      <c r="C160" s="38" t="s">
        <v>593</v>
      </c>
      <c r="D160" s="38" t="s">
        <v>1131</v>
      </c>
      <c r="E160" s="40"/>
      <c r="F160" s="40"/>
      <c r="G160" s="40"/>
      <c r="H160" s="3"/>
    </row>
    <row r="161" spans="1:8" ht="45" x14ac:dyDescent="0.25">
      <c r="A161" s="49" t="s">
        <v>854</v>
      </c>
      <c r="B161" s="50" t="s">
        <v>855</v>
      </c>
      <c r="C161" s="46"/>
      <c r="D161" s="46"/>
      <c r="E161" s="46"/>
      <c r="F161" s="46"/>
      <c r="G161" s="46"/>
    </row>
    <row r="162" spans="1:8" ht="75" x14ac:dyDescent="0.25">
      <c r="A162" s="44" t="s">
        <v>857</v>
      </c>
      <c r="B162" s="45" t="s">
        <v>856</v>
      </c>
      <c r="C162" s="46"/>
      <c r="D162" s="44"/>
      <c r="E162" s="52"/>
      <c r="F162" s="52"/>
      <c r="G162" s="52"/>
      <c r="H162" s="3" t="s">
        <v>322</v>
      </c>
    </row>
    <row r="163" spans="1:8" x14ac:dyDescent="0.25">
      <c r="A163" s="61"/>
      <c r="B163" s="45" t="s">
        <v>1389</v>
      </c>
      <c r="C163" s="46"/>
      <c r="D163" s="44" t="s">
        <v>9</v>
      </c>
      <c r="E163" s="47">
        <v>18.3</v>
      </c>
      <c r="F163" s="47">
        <v>17.84</v>
      </c>
      <c r="G163" s="47"/>
      <c r="H163" s="3"/>
    </row>
    <row r="164" spans="1:8" x14ac:dyDescent="0.25">
      <c r="A164" s="61"/>
      <c r="B164" s="45" t="s">
        <v>1391</v>
      </c>
      <c r="C164" s="46"/>
      <c r="D164" s="44" t="s">
        <v>9</v>
      </c>
      <c r="E164" s="47">
        <v>100</v>
      </c>
      <c r="F164" s="47">
        <v>100</v>
      </c>
      <c r="G164" s="47"/>
      <c r="H164" s="3"/>
    </row>
    <row r="165" spans="1:8" ht="39" customHeight="1" x14ac:dyDescent="0.25">
      <c r="A165" s="281"/>
      <c r="B165" s="284" t="s">
        <v>858</v>
      </c>
      <c r="C165" s="6" t="s">
        <v>859</v>
      </c>
      <c r="D165" s="13" t="s">
        <v>1325</v>
      </c>
      <c r="E165" s="11"/>
      <c r="F165" s="11"/>
      <c r="G165" s="11"/>
      <c r="H165" s="3"/>
    </row>
    <row r="166" spans="1:8" ht="39" customHeight="1" x14ac:dyDescent="0.25">
      <c r="A166" s="283"/>
      <c r="B166" s="286"/>
      <c r="C166" s="6" t="s">
        <v>860</v>
      </c>
      <c r="D166" s="13" t="s">
        <v>1325</v>
      </c>
      <c r="E166" s="11"/>
      <c r="F166" s="11"/>
      <c r="G166" s="11"/>
      <c r="H166" s="3"/>
    </row>
    <row r="167" spans="1:8" ht="39" customHeight="1" x14ac:dyDescent="0.25">
      <c r="A167" s="281"/>
      <c r="B167" s="284" t="s">
        <v>861</v>
      </c>
      <c r="C167" s="6" t="s">
        <v>862</v>
      </c>
      <c r="D167" s="13" t="s">
        <v>1325</v>
      </c>
      <c r="E167" s="11"/>
      <c r="F167" s="11"/>
      <c r="G167" s="11"/>
      <c r="H167" s="3"/>
    </row>
    <row r="168" spans="1:8" ht="39" customHeight="1" x14ac:dyDescent="0.25">
      <c r="A168" s="283"/>
      <c r="B168" s="286"/>
      <c r="C168" s="6" t="s">
        <v>863</v>
      </c>
      <c r="D168" s="13" t="s">
        <v>1325</v>
      </c>
      <c r="E168" s="11"/>
      <c r="F168" s="11"/>
      <c r="G168" s="11"/>
      <c r="H168" s="3"/>
    </row>
    <row r="169" spans="1:8" ht="60" x14ac:dyDescent="0.25">
      <c r="A169" s="44" t="s">
        <v>865</v>
      </c>
      <c r="B169" s="45" t="s">
        <v>864</v>
      </c>
      <c r="C169" s="44"/>
      <c r="D169" s="44"/>
      <c r="E169" s="52"/>
      <c r="F169" s="52"/>
      <c r="G169" s="52"/>
      <c r="H169" s="3" t="s">
        <v>322</v>
      </c>
    </row>
    <row r="170" spans="1:8" x14ac:dyDescent="0.25">
      <c r="A170" s="44"/>
      <c r="B170" s="45" t="s">
        <v>1389</v>
      </c>
      <c r="C170" s="44"/>
      <c r="D170" s="44" t="s">
        <v>1325</v>
      </c>
      <c r="E170" s="47">
        <v>246.82</v>
      </c>
      <c r="F170" s="47">
        <v>262.37</v>
      </c>
      <c r="G170" s="47"/>
      <c r="H170" s="3"/>
    </row>
    <row r="171" spans="1:8" x14ac:dyDescent="0.25">
      <c r="A171" s="44"/>
      <c r="B171" s="45" t="s">
        <v>1391</v>
      </c>
      <c r="C171" s="44"/>
      <c r="D171" s="44" t="s">
        <v>1325</v>
      </c>
      <c r="E171" s="47">
        <v>403.4</v>
      </c>
      <c r="F171" s="47">
        <v>427.57</v>
      </c>
      <c r="G171" s="47"/>
      <c r="H171" s="3"/>
    </row>
    <row r="172" spans="1:8" ht="45" customHeight="1" x14ac:dyDescent="0.25">
      <c r="A172" s="8"/>
      <c r="B172" s="22" t="s">
        <v>866</v>
      </c>
      <c r="C172" s="6" t="s">
        <v>867</v>
      </c>
      <c r="D172" s="13" t="s">
        <v>1325</v>
      </c>
      <c r="E172" s="11"/>
      <c r="F172" s="11"/>
      <c r="G172" s="11"/>
    </row>
    <row r="173" spans="1:8" ht="45" x14ac:dyDescent="0.25">
      <c r="A173" s="8"/>
      <c r="B173" s="22" t="s">
        <v>814</v>
      </c>
      <c r="C173" s="6" t="s">
        <v>868</v>
      </c>
      <c r="D173" s="13" t="s">
        <v>1131</v>
      </c>
      <c r="E173" s="11"/>
      <c r="F173" s="11"/>
      <c r="G173" s="11"/>
    </row>
    <row r="174" spans="1:8" ht="45" x14ac:dyDescent="0.25">
      <c r="A174" s="49" t="s">
        <v>869</v>
      </c>
      <c r="B174" s="50" t="s">
        <v>870</v>
      </c>
      <c r="C174" s="46"/>
      <c r="D174" s="46"/>
      <c r="E174" s="46"/>
      <c r="F174" s="46"/>
      <c r="G174" s="46"/>
    </row>
    <row r="175" spans="1:8" ht="60" x14ac:dyDescent="0.25">
      <c r="A175" s="44" t="s">
        <v>872</v>
      </c>
      <c r="B175" s="45" t="s">
        <v>871</v>
      </c>
      <c r="C175" s="46"/>
      <c r="D175" s="44"/>
      <c r="E175" s="52"/>
      <c r="F175" s="52"/>
      <c r="G175" s="52"/>
      <c r="H175" s="3" t="s">
        <v>322</v>
      </c>
    </row>
    <row r="176" spans="1:8" x14ac:dyDescent="0.25">
      <c r="A176" s="44"/>
      <c r="B176" s="45" t="s">
        <v>1389</v>
      </c>
      <c r="C176" s="46"/>
      <c r="D176" s="44" t="s">
        <v>9</v>
      </c>
      <c r="E176" s="47">
        <v>0</v>
      </c>
      <c r="F176" s="47">
        <v>0</v>
      </c>
      <c r="G176" s="47"/>
      <c r="H176" s="3"/>
    </row>
    <row r="177" spans="1:8" x14ac:dyDescent="0.25">
      <c r="A177" s="44"/>
      <c r="B177" s="45" t="s">
        <v>1391</v>
      </c>
      <c r="C177" s="46"/>
      <c r="D177" s="44" t="s">
        <v>9</v>
      </c>
      <c r="E177" s="47">
        <v>0</v>
      </c>
      <c r="F177" s="47">
        <v>0</v>
      </c>
      <c r="G177" s="47"/>
      <c r="H177" s="3"/>
    </row>
    <row r="178" spans="1:8" ht="60" x14ac:dyDescent="0.25">
      <c r="A178" s="8"/>
      <c r="B178" s="22" t="s">
        <v>873</v>
      </c>
      <c r="C178" s="6" t="s">
        <v>874</v>
      </c>
      <c r="D178" s="13" t="s">
        <v>1323</v>
      </c>
      <c r="E178" s="11"/>
      <c r="F178" s="11"/>
      <c r="G178" s="11"/>
    </row>
    <row r="179" spans="1:8" ht="30" x14ac:dyDescent="0.25">
      <c r="A179" s="8"/>
      <c r="B179" s="22" t="s">
        <v>875</v>
      </c>
      <c r="C179" s="6" t="s">
        <v>876</v>
      </c>
      <c r="D179" s="13" t="s">
        <v>1323</v>
      </c>
      <c r="E179" s="11"/>
      <c r="F179" s="11"/>
      <c r="G179" s="11"/>
    </row>
    <row r="180" spans="1:8" ht="60" x14ac:dyDescent="0.25">
      <c r="A180" s="49" t="s">
        <v>877</v>
      </c>
      <c r="B180" s="50" t="s">
        <v>878</v>
      </c>
      <c r="C180" s="46"/>
      <c r="D180" s="46"/>
      <c r="E180" s="46"/>
      <c r="F180" s="46"/>
      <c r="G180" s="46"/>
    </row>
    <row r="181" spans="1:8" ht="60" x14ac:dyDescent="0.25">
      <c r="A181" s="44" t="s">
        <v>880</v>
      </c>
      <c r="B181" s="45" t="s">
        <v>879</v>
      </c>
      <c r="C181" s="46"/>
      <c r="D181" s="44"/>
      <c r="E181" s="52"/>
      <c r="F181" s="52"/>
      <c r="G181" s="52"/>
      <c r="H181" s="3" t="s">
        <v>322</v>
      </c>
    </row>
    <row r="182" spans="1:8" x14ac:dyDescent="0.25">
      <c r="A182" s="44"/>
      <c r="B182" s="45" t="s">
        <v>1389</v>
      </c>
      <c r="C182" s="46"/>
      <c r="D182" s="44" t="s">
        <v>9</v>
      </c>
      <c r="E182" s="47">
        <v>14.46</v>
      </c>
      <c r="F182" s="47">
        <v>12.46</v>
      </c>
      <c r="G182" s="47"/>
      <c r="H182" s="3"/>
    </row>
    <row r="183" spans="1:8" x14ac:dyDescent="0.25">
      <c r="A183" s="44"/>
      <c r="B183" s="45" t="s">
        <v>1391</v>
      </c>
      <c r="C183" s="46"/>
      <c r="D183" s="44" t="s">
        <v>9</v>
      </c>
      <c r="E183" s="47">
        <v>4.0599999999999996</v>
      </c>
      <c r="F183" s="47">
        <v>5.88</v>
      </c>
      <c r="G183" s="47"/>
      <c r="H183" s="3"/>
    </row>
    <row r="184" spans="1:8" ht="45" x14ac:dyDescent="0.25">
      <c r="A184" s="8"/>
      <c r="B184" s="22" t="s">
        <v>881</v>
      </c>
      <c r="C184" s="6" t="s">
        <v>882</v>
      </c>
      <c r="D184" s="13" t="s">
        <v>1325</v>
      </c>
      <c r="E184" s="11"/>
      <c r="F184" s="11"/>
      <c r="G184" s="11"/>
    </row>
    <row r="185" spans="1:8" ht="30" x14ac:dyDescent="0.25">
      <c r="A185" s="8"/>
      <c r="B185" s="22" t="s">
        <v>883</v>
      </c>
      <c r="C185" s="6" t="s">
        <v>884</v>
      </c>
      <c r="D185" s="13" t="s">
        <v>1325</v>
      </c>
      <c r="E185" s="11"/>
      <c r="F185" s="11"/>
      <c r="G185" s="11"/>
    </row>
    <row r="186" spans="1:8" ht="60" x14ac:dyDescent="0.25">
      <c r="A186" s="44" t="s">
        <v>885</v>
      </c>
      <c r="B186" s="45" t="s">
        <v>886</v>
      </c>
      <c r="C186" s="44"/>
      <c r="D186" s="44"/>
      <c r="E186" s="52"/>
      <c r="F186" s="52"/>
      <c r="G186" s="52"/>
      <c r="H186" s="3" t="s">
        <v>322</v>
      </c>
    </row>
    <row r="187" spans="1:8" x14ac:dyDescent="0.25">
      <c r="A187" s="44"/>
      <c r="B187" s="45" t="s">
        <v>1389</v>
      </c>
      <c r="C187" s="44"/>
      <c r="D187" s="44" t="s">
        <v>1325</v>
      </c>
      <c r="E187" s="47">
        <v>521.78</v>
      </c>
      <c r="F187" s="47">
        <v>485.43</v>
      </c>
      <c r="G187" s="47"/>
      <c r="H187" s="3"/>
    </row>
    <row r="188" spans="1:8" x14ac:dyDescent="0.25">
      <c r="A188" s="44"/>
      <c r="B188" s="45" t="s">
        <v>1391</v>
      </c>
      <c r="C188" s="44"/>
      <c r="D188" s="44" t="s">
        <v>1325</v>
      </c>
      <c r="E188" s="47">
        <v>84.08</v>
      </c>
      <c r="F188" s="47">
        <v>116.68</v>
      </c>
      <c r="G188" s="47"/>
      <c r="H188" s="3"/>
    </row>
    <row r="189" spans="1:8" ht="60" x14ac:dyDescent="0.25">
      <c r="A189" s="8"/>
      <c r="B189" s="22" t="s">
        <v>887</v>
      </c>
      <c r="C189" s="6" t="s">
        <v>882</v>
      </c>
      <c r="D189" s="13" t="s">
        <v>1325</v>
      </c>
      <c r="E189" s="11"/>
      <c r="F189" s="11"/>
      <c r="G189" s="11"/>
    </row>
    <row r="190" spans="1:8" ht="45" x14ac:dyDescent="0.25">
      <c r="A190" s="8"/>
      <c r="B190" s="22" t="s">
        <v>888</v>
      </c>
      <c r="C190" s="6" t="s">
        <v>765</v>
      </c>
      <c r="D190" s="13" t="s">
        <v>1131</v>
      </c>
      <c r="E190" s="11"/>
      <c r="F190" s="11"/>
      <c r="G190" s="11"/>
    </row>
    <row r="191" spans="1:8" ht="45" x14ac:dyDescent="0.25">
      <c r="A191" s="8"/>
      <c r="B191" s="22" t="s">
        <v>889</v>
      </c>
      <c r="C191" s="6" t="s">
        <v>890</v>
      </c>
      <c r="D191" s="13" t="s">
        <v>1131</v>
      </c>
      <c r="E191" s="11"/>
      <c r="F191" s="11"/>
      <c r="G191" s="11"/>
    </row>
    <row r="192" spans="1:8" ht="75" x14ac:dyDescent="0.25">
      <c r="A192" s="68" t="s">
        <v>891</v>
      </c>
      <c r="B192" s="69" t="s">
        <v>892</v>
      </c>
      <c r="C192" s="68"/>
      <c r="D192" s="68" t="s">
        <v>9</v>
      </c>
      <c r="E192" s="58" t="e">
        <f>E193/E194*100</f>
        <v>#DIV/0!</v>
      </c>
      <c r="F192" s="58" t="e">
        <f>F193/F194*100</f>
        <v>#DIV/0!</v>
      </c>
      <c r="G192" s="58" t="e">
        <f>G193/G194*100</f>
        <v>#DIV/0!</v>
      </c>
      <c r="H192" s="3" t="s">
        <v>112</v>
      </c>
    </row>
    <row r="193" spans="1:8" ht="105" x14ac:dyDescent="0.25">
      <c r="A193" s="73"/>
      <c r="B193" s="72" t="s">
        <v>893</v>
      </c>
      <c r="C193" s="38" t="s">
        <v>788</v>
      </c>
      <c r="D193" s="71" t="s">
        <v>1131</v>
      </c>
      <c r="E193" s="40"/>
      <c r="F193" s="40"/>
      <c r="G193" s="40"/>
    </row>
    <row r="194" spans="1:8" ht="105" x14ac:dyDescent="0.25">
      <c r="A194" s="73"/>
      <c r="B194" s="72" t="s">
        <v>894</v>
      </c>
      <c r="C194" s="38" t="s">
        <v>788</v>
      </c>
      <c r="D194" s="71" t="s">
        <v>1131</v>
      </c>
      <c r="E194" s="40"/>
      <c r="F194" s="40"/>
      <c r="G194" s="40"/>
    </row>
    <row r="195" spans="1:8" ht="120" x14ac:dyDescent="0.25">
      <c r="A195" s="68" t="s">
        <v>895</v>
      </c>
      <c r="B195" s="69" t="s">
        <v>896</v>
      </c>
      <c r="C195" s="68"/>
      <c r="D195" s="68" t="s">
        <v>9</v>
      </c>
      <c r="E195" s="58" t="e">
        <f>E196/E197*100</f>
        <v>#DIV/0!</v>
      </c>
      <c r="F195" s="58" t="e">
        <f>F196/F197*100</f>
        <v>#DIV/0!</v>
      </c>
      <c r="G195" s="58" t="e">
        <f>G196/G197*100</f>
        <v>#DIV/0!</v>
      </c>
      <c r="H195" s="3" t="s">
        <v>112</v>
      </c>
    </row>
    <row r="196" spans="1:8" ht="105" x14ac:dyDescent="0.25">
      <c r="A196" s="73"/>
      <c r="B196" s="72" t="s">
        <v>897</v>
      </c>
      <c r="C196" s="38" t="s">
        <v>788</v>
      </c>
      <c r="D196" s="71" t="s">
        <v>1131</v>
      </c>
      <c r="E196" s="40"/>
      <c r="F196" s="40"/>
      <c r="G196" s="40"/>
    </row>
    <row r="197" spans="1:8" ht="105" x14ac:dyDescent="0.25">
      <c r="A197" s="73"/>
      <c r="B197" s="72" t="s">
        <v>898</v>
      </c>
      <c r="C197" s="38" t="s">
        <v>788</v>
      </c>
      <c r="D197" s="71" t="s">
        <v>1131</v>
      </c>
      <c r="E197" s="40"/>
      <c r="F197" s="40"/>
      <c r="G197" s="40"/>
    </row>
    <row r="198" spans="1:8" ht="45" x14ac:dyDescent="0.25">
      <c r="A198" s="49" t="s">
        <v>899</v>
      </c>
      <c r="B198" s="50" t="s">
        <v>900</v>
      </c>
      <c r="C198" s="46"/>
      <c r="D198" s="46"/>
      <c r="E198" s="46"/>
      <c r="F198" s="46"/>
      <c r="G198" s="46"/>
    </row>
    <row r="199" spans="1:8" ht="60" x14ac:dyDescent="0.25">
      <c r="A199" s="44" t="s">
        <v>901</v>
      </c>
      <c r="B199" s="45" t="s">
        <v>1351</v>
      </c>
      <c r="C199" s="44"/>
      <c r="D199" s="44"/>
      <c r="E199" s="52"/>
      <c r="F199" s="52"/>
      <c r="G199" s="52"/>
      <c r="H199" s="3" t="s">
        <v>322</v>
      </c>
    </row>
    <row r="200" spans="1:8" x14ac:dyDescent="0.25">
      <c r="A200" s="44"/>
      <c r="B200" s="45" t="s">
        <v>665</v>
      </c>
      <c r="C200" s="44"/>
      <c r="D200" s="44"/>
      <c r="E200" s="52"/>
      <c r="F200" s="52"/>
      <c r="G200" s="52"/>
    </row>
    <row r="201" spans="1:8" x14ac:dyDescent="0.25">
      <c r="A201" s="44"/>
      <c r="B201" s="45" t="s">
        <v>1389</v>
      </c>
      <c r="C201" s="44"/>
      <c r="D201" s="44" t="s">
        <v>9</v>
      </c>
      <c r="E201" s="47">
        <v>100</v>
      </c>
      <c r="F201" s="47">
        <v>100</v>
      </c>
      <c r="G201" s="47"/>
    </row>
    <row r="202" spans="1:8" x14ac:dyDescent="0.25">
      <c r="A202" s="44"/>
      <c r="B202" s="45" t="s">
        <v>1391</v>
      </c>
      <c r="C202" s="44"/>
      <c r="D202" s="44" t="s">
        <v>9</v>
      </c>
      <c r="E202" s="47">
        <v>70.37</v>
      </c>
      <c r="F202" s="47">
        <v>92.61</v>
      </c>
      <c r="G202" s="47"/>
    </row>
    <row r="203" spans="1:8" x14ac:dyDescent="0.25">
      <c r="A203" s="44"/>
      <c r="B203" s="45" t="s">
        <v>670</v>
      </c>
      <c r="C203" s="44"/>
      <c r="D203" s="44"/>
      <c r="E203" s="52"/>
      <c r="F203" s="52"/>
      <c r="G203" s="52"/>
    </row>
    <row r="204" spans="1:8" x14ac:dyDescent="0.25">
      <c r="A204" s="44"/>
      <c r="B204" s="45" t="s">
        <v>1389</v>
      </c>
      <c r="C204" s="44"/>
      <c r="D204" s="44" t="s">
        <v>9</v>
      </c>
      <c r="E204" s="47">
        <v>97.73</v>
      </c>
      <c r="F204" s="47">
        <v>100</v>
      </c>
      <c r="G204" s="47"/>
    </row>
    <row r="205" spans="1:8" x14ac:dyDescent="0.25">
      <c r="A205" s="44"/>
      <c r="B205" s="45" t="s">
        <v>1391</v>
      </c>
      <c r="C205" s="44"/>
      <c r="D205" s="44" t="s">
        <v>9</v>
      </c>
      <c r="E205" s="47">
        <v>0</v>
      </c>
      <c r="F205" s="47">
        <v>100</v>
      </c>
      <c r="G205" s="47"/>
    </row>
    <row r="206" spans="1:8" ht="60" x14ac:dyDescent="0.25">
      <c r="A206" s="6"/>
      <c r="B206" s="22" t="s">
        <v>902</v>
      </c>
      <c r="C206" s="6" t="s">
        <v>903</v>
      </c>
      <c r="D206" s="13" t="s">
        <v>1322</v>
      </c>
      <c r="E206" s="11"/>
      <c r="F206" s="11"/>
      <c r="G206" s="11"/>
    </row>
    <row r="207" spans="1:8" ht="45" x14ac:dyDescent="0.25">
      <c r="A207" s="6"/>
      <c r="B207" s="22" t="s">
        <v>904</v>
      </c>
      <c r="C207" s="6" t="s">
        <v>905</v>
      </c>
      <c r="D207" s="13" t="s">
        <v>1322</v>
      </c>
      <c r="E207" s="11"/>
      <c r="F207" s="11"/>
      <c r="G207" s="11"/>
    </row>
    <row r="208" spans="1:8" ht="45" x14ac:dyDescent="0.25">
      <c r="A208" s="6"/>
      <c r="B208" s="22" t="s">
        <v>906</v>
      </c>
      <c r="C208" s="6" t="s">
        <v>907</v>
      </c>
      <c r="D208" s="13" t="s">
        <v>1322</v>
      </c>
      <c r="E208" s="11"/>
      <c r="F208" s="11"/>
      <c r="G208" s="11"/>
    </row>
    <row r="209" spans="1:8" ht="45" x14ac:dyDescent="0.25">
      <c r="A209" s="6"/>
      <c r="B209" s="22" t="s">
        <v>908</v>
      </c>
      <c r="C209" s="6" t="s">
        <v>909</v>
      </c>
      <c r="D209" s="13" t="s">
        <v>1322</v>
      </c>
      <c r="E209" s="11"/>
      <c r="F209" s="11"/>
      <c r="G209" s="11"/>
    </row>
    <row r="210" spans="1:8" ht="60" x14ac:dyDescent="0.25">
      <c r="A210" s="44" t="s">
        <v>910</v>
      </c>
      <c r="B210" s="45" t="s">
        <v>911</v>
      </c>
      <c r="C210" s="44"/>
      <c r="D210" s="44"/>
      <c r="E210" s="52"/>
      <c r="F210" s="52"/>
      <c r="G210" s="52"/>
      <c r="H210" s="3" t="s">
        <v>322</v>
      </c>
    </row>
    <row r="211" spans="1:8" x14ac:dyDescent="0.25">
      <c r="A211" s="44"/>
      <c r="B211" s="45" t="s">
        <v>665</v>
      </c>
      <c r="C211" s="44"/>
      <c r="D211" s="44"/>
      <c r="E211" s="52"/>
      <c r="F211" s="52"/>
      <c r="G211" s="52"/>
    </row>
    <row r="212" spans="1:8" x14ac:dyDescent="0.25">
      <c r="A212" s="44"/>
      <c r="B212" s="45" t="s">
        <v>1389</v>
      </c>
      <c r="C212" s="44"/>
      <c r="D212" s="44" t="s">
        <v>9</v>
      </c>
      <c r="E212" s="47">
        <v>1.29</v>
      </c>
      <c r="F212" s="47">
        <v>1.31</v>
      </c>
      <c r="G212" s="47" t="e">
        <f>G218/G221*100</f>
        <v>#DIV/0!</v>
      </c>
    </row>
    <row r="213" spans="1:8" x14ac:dyDescent="0.25">
      <c r="A213" s="44"/>
      <c r="B213" s="45" t="s">
        <v>1391</v>
      </c>
      <c r="C213" s="44"/>
      <c r="D213" s="44" t="s">
        <v>9</v>
      </c>
      <c r="E213" s="47">
        <v>0</v>
      </c>
      <c r="F213" s="47">
        <f>F219/F222*100</f>
        <v>0</v>
      </c>
      <c r="G213" s="47" t="e">
        <f>G219/G222*100</f>
        <v>#DIV/0!</v>
      </c>
    </row>
    <row r="214" spans="1:8" x14ac:dyDescent="0.25">
      <c r="A214" s="44"/>
      <c r="B214" s="45" t="s">
        <v>912</v>
      </c>
      <c r="C214" s="44"/>
      <c r="D214" s="44"/>
      <c r="E214" s="52"/>
      <c r="F214" s="52"/>
      <c r="G214" s="52"/>
    </row>
    <row r="215" spans="1:8" x14ac:dyDescent="0.25">
      <c r="A215" s="44"/>
      <c r="B215" s="45" t="s">
        <v>1389</v>
      </c>
      <c r="C215" s="44"/>
      <c r="D215" s="44" t="s">
        <v>9</v>
      </c>
      <c r="E215" s="47">
        <v>0</v>
      </c>
      <c r="F215" s="47">
        <f>F224/F227*100</f>
        <v>0</v>
      </c>
      <c r="G215" s="47" t="e">
        <f>G224/G227*100</f>
        <v>#DIV/0!</v>
      </c>
    </row>
    <row r="216" spans="1:8" x14ac:dyDescent="0.25">
      <c r="A216" s="44"/>
      <c r="B216" s="45" t="s">
        <v>1391</v>
      </c>
      <c r="C216" s="44"/>
      <c r="D216" s="44" t="s">
        <v>9</v>
      </c>
      <c r="E216" s="47">
        <v>0</v>
      </c>
      <c r="F216" s="47">
        <f>F225/F228*100</f>
        <v>0</v>
      </c>
      <c r="G216" s="47" t="e">
        <f>G225/G228*100</f>
        <v>#DIV/0!</v>
      </c>
    </row>
    <row r="217" spans="1:8" ht="45" x14ac:dyDescent="0.25">
      <c r="A217" s="6"/>
      <c r="B217" s="22" t="s">
        <v>913</v>
      </c>
      <c r="C217" s="6" t="s">
        <v>914</v>
      </c>
      <c r="D217" s="13" t="s">
        <v>1322</v>
      </c>
      <c r="E217" s="11"/>
      <c r="F217" s="11"/>
      <c r="G217" s="11"/>
    </row>
    <row r="218" spans="1:8" x14ac:dyDescent="0.25">
      <c r="A218" s="6"/>
      <c r="B218" s="22" t="s">
        <v>1389</v>
      </c>
      <c r="C218" s="6"/>
      <c r="D218" s="13"/>
      <c r="E218" s="11"/>
      <c r="F218" s="11">
        <v>1587</v>
      </c>
      <c r="G218" s="11"/>
    </row>
    <row r="219" spans="1:8" x14ac:dyDescent="0.25">
      <c r="A219" s="6"/>
      <c r="B219" s="22" t="s">
        <v>1391</v>
      </c>
      <c r="C219" s="6"/>
      <c r="D219" s="13"/>
      <c r="E219" s="11"/>
      <c r="F219" s="11">
        <v>0</v>
      </c>
      <c r="G219" s="11"/>
    </row>
    <row r="220" spans="1:8" ht="45" x14ac:dyDescent="0.25">
      <c r="A220" s="6"/>
      <c r="B220" s="22" t="s">
        <v>906</v>
      </c>
      <c r="C220" s="6" t="s">
        <v>907</v>
      </c>
      <c r="D220" s="13" t="s">
        <v>1322</v>
      </c>
      <c r="E220" s="11"/>
      <c r="F220" s="11"/>
      <c r="G220" s="11"/>
    </row>
    <row r="221" spans="1:8" x14ac:dyDescent="0.25">
      <c r="A221" s="6"/>
      <c r="B221" s="22" t="s">
        <v>1389</v>
      </c>
      <c r="C221" s="6"/>
      <c r="D221" s="13"/>
      <c r="E221" s="11"/>
      <c r="F221" s="11">
        <v>324880</v>
      </c>
      <c r="G221" s="11"/>
    </row>
    <row r="222" spans="1:8" x14ac:dyDescent="0.25">
      <c r="A222" s="6"/>
      <c r="B222" s="22" t="s">
        <v>1391</v>
      </c>
      <c r="C222" s="6"/>
      <c r="D222" s="13"/>
      <c r="E222" s="11"/>
      <c r="F222" s="11">
        <v>17605</v>
      </c>
      <c r="G222" s="11"/>
    </row>
    <row r="223" spans="1:8" ht="45" x14ac:dyDescent="0.25">
      <c r="A223" s="6"/>
      <c r="B223" s="22" t="s">
        <v>915</v>
      </c>
      <c r="C223" s="6" t="s">
        <v>916</v>
      </c>
      <c r="D223" s="13" t="s">
        <v>1322</v>
      </c>
      <c r="E223" s="11"/>
      <c r="F223" s="11"/>
      <c r="G223" s="11"/>
    </row>
    <row r="224" spans="1:8" x14ac:dyDescent="0.25">
      <c r="A224" s="6"/>
      <c r="B224" s="22" t="s">
        <v>1389</v>
      </c>
      <c r="C224" s="6"/>
      <c r="D224" s="13"/>
      <c r="E224" s="11"/>
      <c r="F224" s="11">
        <v>0</v>
      </c>
      <c r="G224" s="11"/>
    </row>
    <row r="225" spans="1:8" x14ac:dyDescent="0.25">
      <c r="A225" s="6"/>
      <c r="B225" s="22" t="s">
        <v>1391</v>
      </c>
      <c r="C225" s="6"/>
      <c r="D225" s="13"/>
      <c r="E225" s="11"/>
      <c r="F225" s="11">
        <v>0</v>
      </c>
      <c r="G225" s="11"/>
    </row>
    <row r="226" spans="1:8" ht="45" x14ac:dyDescent="0.25">
      <c r="A226" s="6"/>
      <c r="B226" s="22" t="s">
        <v>908</v>
      </c>
      <c r="C226" s="6" t="s">
        <v>917</v>
      </c>
      <c r="D226" s="13" t="s">
        <v>1322</v>
      </c>
      <c r="E226" s="11"/>
      <c r="F226" s="11"/>
      <c r="G226" s="11"/>
    </row>
    <row r="227" spans="1:8" x14ac:dyDescent="0.25">
      <c r="A227" s="6"/>
      <c r="B227" s="22" t="s">
        <v>1389</v>
      </c>
      <c r="C227" s="6"/>
      <c r="D227" s="13"/>
      <c r="E227" s="11"/>
      <c r="F227" s="11">
        <v>98509</v>
      </c>
      <c r="G227" s="11"/>
    </row>
    <row r="228" spans="1:8" x14ac:dyDescent="0.25">
      <c r="A228" s="6"/>
      <c r="B228" s="22" t="s">
        <v>1391</v>
      </c>
      <c r="C228" s="6"/>
      <c r="D228" s="13"/>
      <c r="E228" s="11"/>
      <c r="F228" s="11">
        <v>58</v>
      </c>
      <c r="G228" s="11"/>
    </row>
    <row r="229" spans="1:8" ht="60" x14ac:dyDescent="0.25">
      <c r="A229" s="44" t="s">
        <v>918</v>
      </c>
      <c r="B229" s="45" t="s">
        <v>919</v>
      </c>
      <c r="C229" s="44"/>
      <c r="D229" s="44"/>
      <c r="E229" s="52"/>
      <c r="F229" s="52"/>
      <c r="G229" s="52"/>
      <c r="H229" s="3" t="s">
        <v>322</v>
      </c>
    </row>
    <row r="230" spans="1:8" x14ac:dyDescent="0.25">
      <c r="A230" s="44"/>
      <c r="B230" s="45" t="s">
        <v>665</v>
      </c>
      <c r="C230" s="44"/>
      <c r="D230" s="44"/>
      <c r="E230" s="52"/>
      <c r="F230" s="52"/>
      <c r="G230" s="52"/>
      <c r="H230" s="3"/>
    </row>
    <row r="231" spans="1:8" x14ac:dyDescent="0.25">
      <c r="A231" s="44"/>
      <c r="B231" s="45" t="s">
        <v>1389</v>
      </c>
      <c r="C231" s="44"/>
      <c r="D231" s="44" t="s">
        <v>9</v>
      </c>
      <c r="E231" s="47">
        <v>0.44</v>
      </c>
      <c r="F231" s="47">
        <v>0.45</v>
      </c>
      <c r="G231" s="47" t="e">
        <f>G237/G240*100</f>
        <v>#DIV/0!</v>
      </c>
      <c r="H231" s="3"/>
    </row>
    <row r="232" spans="1:8" x14ac:dyDescent="0.25">
      <c r="A232" s="44"/>
      <c r="B232" s="45" t="s">
        <v>1391</v>
      </c>
      <c r="C232" s="44"/>
      <c r="D232" s="44" t="s">
        <v>9</v>
      </c>
      <c r="E232" s="47">
        <v>0</v>
      </c>
      <c r="F232" s="47">
        <f>F238/F241*100</f>
        <v>0</v>
      </c>
      <c r="G232" s="47" t="e">
        <f>G238/G241*100</f>
        <v>#DIV/0!</v>
      </c>
      <c r="H232" s="3"/>
    </row>
    <row r="233" spans="1:8" x14ac:dyDescent="0.25">
      <c r="A233" s="44"/>
      <c r="B233" s="45" t="s">
        <v>670</v>
      </c>
      <c r="C233" s="44"/>
      <c r="D233" s="44"/>
      <c r="E233" s="52"/>
      <c r="F233" s="52"/>
      <c r="G233" s="52"/>
      <c r="H233" s="3"/>
    </row>
    <row r="234" spans="1:8" x14ac:dyDescent="0.25">
      <c r="A234" s="44"/>
      <c r="B234" s="45" t="s">
        <v>1389</v>
      </c>
      <c r="C234" s="44"/>
      <c r="D234" s="44" t="s">
        <v>9</v>
      </c>
      <c r="E234" s="47">
        <v>0</v>
      </c>
      <c r="F234" s="47">
        <f>F243/F246*100</f>
        <v>0</v>
      </c>
      <c r="G234" s="47" t="e">
        <f>G243/G246*100</f>
        <v>#DIV/0!</v>
      </c>
      <c r="H234" s="3"/>
    </row>
    <row r="235" spans="1:8" x14ac:dyDescent="0.25">
      <c r="A235" s="44"/>
      <c r="B235" s="45" t="s">
        <v>1391</v>
      </c>
      <c r="C235" s="44"/>
      <c r="D235" s="44" t="s">
        <v>9</v>
      </c>
      <c r="E235" s="47">
        <v>0</v>
      </c>
      <c r="F235" s="47">
        <f>F244/F247*100</f>
        <v>0</v>
      </c>
      <c r="G235" s="47" t="e">
        <f>G244/G247*100</f>
        <v>#DIV/0!</v>
      </c>
      <c r="H235" s="3"/>
    </row>
    <row r="236" spans="1:8" ht="45" x14ac:dyDescent="0.25">
      <c r="A236" s="6"/>
      <c r="B236" s="22" t="s">
        <v>920</v>
      </c>
      <c r="C236" s="6" t="s">
        <v>921</v>
      </c>
      <c r="D236" s="13" t="s">
        <v>1322</v>
      </c>
      <c r="E236" s="11"/>
      <c r="F236" s="11"/>
      <c r="G236" s="11"/>
    </row>
    <row r="237" spans="1:8" x14ac:dyDescent="0.25">
      <c r="A237" s="6"/>
      <c r="B237" s="22" t="s">
        <v>1389</v>
      </c>
      <c r="C237" s="6"/>
      <c r="D237" s="13"/>
      <c r="E237" s="11"/>
      <c r="F237" s="11">
        <v>2126</v>
      </c>
      <c r="G237" s="11"/>
    </row>
    <row r="238" spans="1:8" x14ac:dyDescent="0.25">
      <c r="A238" s="6"/>
      <c r="B238" s="22" t="s">
        <v>1391</v>
      </c>
      <c r="C238" s="6"/>
      <c r="D238" s="13"/>
      <c r="E238" s="11"/>
      <c r="F238" s="11">
        <v>0</v>
      </c>
      <c r="G238" s="11"/>
    </row>
    <row r="239" spans="1:8" ht="45" x14ac:dyDescent="0.25">
      <c r="A239" s="6"/>
      <c r="B239" s="22" t="s">
        <v>906</v>
      </c>
      <c r="C239" s="6" t="s">
        <v>907</v>
      </c>
      <c r="D239" s="13" t="s">
        <v>1322</v>
      </c>
      <c r="E239" s="11"/>
      <c r="F239" s="11"/>
      <c r="G239" s="11"/>
    </row>
    <row r="240" spans="1:8" x14ac:dyDescent="0.25">
      <c r="A240" s="6"/>
      <c r="B240" s="22" t="s">
        <v>1389</v>
      </c>
      <c r="C240" s="6"/>
      <c r="D240" s="13"/>
      <c r="E240" s="11"/>
      <c r="F240" s="11">
        <v>324880</v>
      </c>
      <c r="G240" s="11"/>
    </row>
    <row r="241" spans="1:7" x14ac:dyDescent="0.25">
      <c r="A241" s="6"/>
      <c r="B241" s="22" t="s">
        <v>1391</v>
      </c>
      <c r="C241" s="6"/>
      <c r="D241" s="13"/>
      <c r="E241" s="11"/>
      <c r="F241" s="11">
        <v>17605</v>
      </c>
      <c r="G241" s="11"/>
    </row>
    <row r="242" spans="1:7" ht="45" x14ac:dyDescent="0.25">
      <c r="A242" s="6"/>
      <c r="B242" s="22" t="s">
        <v>922</v>
      </c>
      <c r="C242" s="6" t="s">
        <v>923</v>
      </c>
      <c r="D242" s="13" t="s">
        <v>1322</v>
      </c>
      <c r="E242" s="11"/>
      <c r="F242" s="11"/>
      <c r="G242" s="11"/>
    </row>
    <row r="243" spans="1:7" x14ac:dyDescent="0.25">
      <c r="A243" s="6"/>
      <c r="B243" s="22" t="s">
        <v>1389</v>
      </c>
      <c r="C243" s="6"/>
      <c r="D243" s="13"/>
      <c r="E243" s="11"/>
      <c r="F243" s="11">
        <v>0</v>
      </c>
      <c r="G243" s="11"/>
    </row>
    <row r="244" spans="1:7" x14ac:dyDescent="0.25">
      <c r="A244" s="6"/>
      <c r="B244" s="22" t="s">
        <v>1391</v>
      </c>
      <c r="C244" s="6"/>
      <c r="D244" s="13"/>
      <c r="E244" s="11"/>
      <c r="F244" s="11">
        <v>0</v>
      </c>
      <c r="G244" s="11"/>
    </row>
    <row r="245" spans="1:7" ht="45" x14ac:dyDescent="0.25">
      <c r="A245" s="6"/>
      <c r="B245" s="22" t="s">
        <v>908</v>
      </c>
      <c r="C245" s="6" t="s">
        <v>917</v>
      </c>
      <c r="D245" s="13" t="s">
        <v>1322</v>
      </c>
      <c r="E245" s="11"/>
      <c r="F245" s="11"/>
      <c r="G245" s="11"/>
    </row>
    <row r="246" spans="1:7" x14ac:dyDescent="0.25">
      <c r="A246" s="6"/>
      <c r="B246" s="22" t="s">
        <v>1389</v>
      </c>
      <c r="C246" s="6"/>
      <c r="D246" s="13"/>
      <c r="E246" s="11"/>
      <c r="F246" s="11">
        <v>98509</v>
      </c>
      <c r="G246" s="11"/>
    </row>
    <row r="247" spans="1:7" x14ac:dyDescent="0.25">
      <c r="A247" s="6"/>
      <c r="B247" s="22" t="s">
        <v>1391</v>
      </c>
      <c r="C247" s="6"/>
      <c r="D247" s="13"/>
      <c r="E247" s="11"/>
      <c r="F247" s="11">
        <v>58</v>
      </c>
      <c r="G247" s="11"/>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K118"/>
  <sheetViews>
    <sheetView view="pageBreakPreview" zoomScale="70" zoomScaleSheetLayoutView="70" workbookViewId="0">
      <selection activeCell="E18" sqref="E18:F18"/>
    </sheetView>
  </sheetViews>
  <sheetFormatPr defaultRowHeight="15" x14ac:dyDescent="0.25"/>
  <cols>
    <col min="2" max="2" width="75.140625" customWidth="1"/>
    <col min="3" max="3" width="20.140625" customWidth="1"/>
    <col min="4" max="5" width="16.140625" customWidth="1"/>
    <col min="6" max="10" width="12.28515625" customWidth="1"/>
    <col min="11" max="11" width="41.85546875" customWidth="1"/>
  </cols>
  <sheetData>
    <row r="3" spans="1:11" ht="18.75" x14ac:dyDescent="0.3">
      <c r="A3" s="258" t="s">
        <v>0</v>
      </c>
      <c r="B3" s="258"/>
      <c r="C3" s="258"/>
      <c r="D3" s="258"/>
      <c r="E3" s="258"/>
      <c r="F3" s="258"/>
      <c r="G3" s="258"/>
      <c r="H3" s="258"/>
      <c r="I3" s="187"/>
      <c r="J3" s="182"/>
      <c r="K3" s="14"/>
    </row>
    <row r="4" spans="1:11" ht="18.75" x14ac:dyDescent="0.3">
      <c r="A4" s="258" t="s">
        <v>1</v>
      </c>
      <c r="B4" s="258"/>
      <c r="C4" s="258"/>
      <c r="D4" s="258"/>
      <c r="E4" s="258"/>
      <c r="F4" s="258"/>
      <c r="G4" s="258"/>
      <c r="H4" s="258"/>
      <c r="I4" s="187"/>
      <c r="J4" s="182"/>
      <c r="K4" s="25"/>
    </row>
    <row r="5" spans="1:11" x14ac:dyDescent="0.25">
      <c r="A5" s="1"/>
      <c r="B5" s="1"/>
      <c r="C5" s="1"/>
      <c r="D5" s="1"/>
      <c r="E5" s="1"/>
      <c r="F5" s="1"/>
      <c r="G5" s="1"/>
      <c r="H5" s="1"/>
      <c r="I5" s="1"/>
      <c r="J5" s="1"/>
      <c r="K5" s="1"/>
    </row>
    <row r="6" spans="1:11" ht="45" x14ac:dyDescent="0.25">
      <c r="A6" s="4" t="s">
        <v>6</v>
      </c>
      <c r="B6" s="4" t="s">
        <v>431</v>
      </c>
      <c r="C6" s="5" t="s">
        <v>10</v>
      </c>
      <c r="D6" s="5" t="s">
        <v>11</v>
      </c>
      <c r="E6" s="5" t="s">
        <v>1639</v>
      </c>
      <c r="F6" s="5" t="s">
        <v>1622</v>
      </c>
      <c r="G6" s="5" t="s">
        <v>1623</v>
      </c>
      <c r="H6" s="5" t="s">
        <v>1640</v>
      </c>
      <c r="I6" s="5" t="s">
        <v>1724</v>
      </c>
      <c r="J6" s="5" t="s">
        <v>1725</v>
      </c>
      <c r="K6" s="2" t="s">
        <v>16</v>
      </c>
    </row>
    <row r="7" spans="1:11" ht="15" customHeight="1" x14ac:dyDescent="0.25">
      <c r="A7" s="257" t="s">
        <v>927</v>
      </c>
      <c r="B7" s="257"/>
      <c r="C7" s="257"/>
      <c r="D7" s="257"/>
      <c r="E7" s="257"/>
      <c r="F7" s="257"/>
      <c r="G7" s="257"/>
      <c r="H7" s="257"/>
      <c r="I7" s="183"/>
      <c r="J7" s="183"/>
    </row>
    <row r="8" spans="1:11" ht="30.75" customHeight="1" x14ac:dyDescent="0.25">
      <c r="A8" s="257" t="s">
        <v>928</v>
      </c>
      <c r="B8" s="257"/>
      <c r="C8" s="257"/>
      <c r="D8" s="257"/>
      <c r="E8" s="257"/>
      <c r="F8" s="257"/>
      <c r="G8" s="257"/>
      <c r="H8" s="257"/>
      <c r="I8" s="183"/>
      <c r="J8" s="183"/>
    </row>
    <row r="9" spans="1:11" ht="30" x14ac:dyDescent="0.25">
      <c r="A9" s="97" t="s">
        <v>930</v>
      </c>
      <c r="B9" s="98" t="s">
        <v>929</v>
      </c>
      <c r="C9" s="99"/>
      <c r="D9" s="100"/>
      <c r="E9" s="100"/>
      <c r="F9" s="100"/>
      <c r="G9" s="100"/>
      <c r="H9" s="100"/>
      <c r="I9" s="100"/>
      <c r="J9" s="100"/>
    </row>
    <row r="10" spans="1:11" ht="60" x14ac:dyDescent="0.25">
      <c r="A10" s="44" t="s">
        <v>932</v>
      </c>
      <c r="B10" s="64" t="s">
        <v>931</v>
      </c>
      <c r="C10" s="45"/>
      <c r="D10" s="44" t="s">
        <v>9</v>
      </c>
      <c r="E10" s="47">
        <f t="shared" ref="E10:J10" si="0">(E11+E12+E13+E14+E15)/E16*100</f>
        <v>57.410221161035139</v>
      </c>
      <c r="F10" s="47">
        <f t="shared" si="0"/>
        <v>112.79147235176549</v>
      </c>
      <c r="G10" s="47">
        <f t="shared" si="0"/>
        <v>106.31163708086785</v>
      </c>
      <c r="H10" s="47">
        <f t="shared" si="0"/>
        <v>107.19101123595505</v>
      </c>
      <c r="I10" s="47">
        <f t="shared" si="0"/>
        <v>108.48</v>
      </c>
      <c r="J10" s="47">
        <f t="shared" si="0"/>
        <v>95.165788658196476</v>
      </c>
      <c r="K10" s="3" t="s">
        <v>28</v>
      </c>
    </row>
    <row r="11" spans="1:11" ht="45" customHeight="1" x14ac:dyDescent="0.25">
      <c r="A11" s="284"/>
      <c r="B11" s="284" t="s">
        <v>933</v>
      </c>
      <c r="C11" s="6" t="s">
        <v>934</v>
      </c>
      <c r="D11" s="6" t="s">
        <v>1131</v>
      </c>
      <c r="E11" s="6">
        <v>35841</v>
      </c>
      <c r="F11" s="36">
        <v>628</v>
      </c>
      <c r="G11" s="36">
        <v>670</v>
      </c>
      <c r="H11" s="36">
        <v>958</v>
      </c>
      <c r="I11" s="36">
        <v>1033</v>
      </c>
      <c r="J11" s="36">
        <v>895</v>
      </c>
    </row>
    <row r="12" spans="1:11" ht="45" customHeight="1" x14ac:dyDescent="0.25">
      <c r="A12" s="285"/>
      <c r="B12" s="285"/>
      <c r="C12" s="6" t="s">
        <v>935</v>
      </c>
      <c r="D12" s="6" t="s">
        <v>1131</v>
      </c>
      <c r="E12" s="6">
        <v>27769</v>
      </c>
      <c r="F12" s="36">
        <v>973</v>
      </c>
      <c r="G12" s="36">
        <v>931</v>
      </c>
      <c r="H12" s="36">
        <v>1225</v>
      </c>
      <c r="I12" s="36">
        <v>1246</v>
      </c>
      <c r="J12" s="36">
        <v>1070</v>
      </c>
    </row>
    <row r="13" spans="1:11" ht="45" customHeight="1" x14ac:dyDescent="0.25">
      <c r="A13" s="285"/>
      <c r="B13" s="285"/>
      <c r="C13" s="6" t="s">
        <v>936</v>
      </c>
      <c r="D13" s="6" t="s">
        <v>1131</v>
      </c>
      <c r="E13" s="6">
        <v>12364</v>
      </c>
      <c r="F13" s="36">
        <v>925</v>
      </c>
      <c r="G13" s="36">
        <v>832</v>
      </c>
      <c r="H13" s="36">
        <v>372</v>
      </c>
      <c r="I13" s="36">
        <v>338</v>
      </c>
      <c r="J13" s="36">
        <v>333</v>
      </c>
    </row>
    <row r="14" spans="1:11" ht="60" x14ac:dyDescent="0.25">
      <c r="A14" s="72"/>
      <c r="B14" s="96" t="s">
        <v>937</v>
      </c>
      <c r="C14" s="90" t="s">
        <v>938</v>
      </c>
      <c r="D14" s="90" t="s">
        <v>1131</v>
      </c>
      <c r="E14" s="38">
        <v>18317</v>
      </c>
      <c r="F14" s="179">
        <v>125</v>
      </c>
      <c r="G14" s="179">
        <v>151</v>
      </c>
      <c r="H14" s="77">
        <v>131</v>
      </c>
      <c r="I14" s="77">
        <v>141</v>
      </c>
      <c r="J14" s="77">
        <v>141</v>
      </c>
    </row>
    <row r="15" spans="1:11" ht="45" x14ac:dyDescent="0.25">
      <c r="A15" s="72"/>
      <c r="B15" s="96" t="s">
        <v>939</v>
      </c>
      <c r="C15" s="90" t="s">
        <v>940</v>
      </c>
      <c r="D15" s="90" t="s">
        <v>1131</v>
      </c>
      <c r="E15" s="38">
        <v>48533</v>
      </c>
      <c r="F15" s="179">
        <v>735</v>
      </c>
      <c r="G15" s="179">
        <v>650</v>
      </c>
      <c r="H15" s="77">
        <v>653</v>
      </c>
      <c r="I15" s="77">
        <v>632</v>
      </c>
      <c r="J15" s="77">
        <v>632</v>
      </c>
      <c r="K15" s="37"/>
    </row>
    <row r="16" spans="1:11" ht="30" x14ac:dyDescent="0.25">
      <c r="A16" s="33"/>
      <c r="B16" s="22" t="s">
        <v>941</v>
      </c>
      <c r="C16" s="6" t="s">
        <v>157</v>
      </c>
      <c r="D16" s="6" t="s">
        <v>1131</v>
      </c>
      <c r="E16" s="6">
        <v>248778</v>
      </c>
      <c r="F16" s="36">
        <v>3002</v>
      </c>
      <c r="G16" s="36">
        <v>3042</v>
      </c>
      <c r="H16" s="36">
        <v>3115</v>
      </c>
      <c r="I16" s="36">
        <v>3125</v>
      </c>
      <c r="J16" s="36">
        <v>3227</v>
      </c>
    </row>
    <row r="17" spans="1:11" ht="45" x14ac:dyDescent="0.25">
      <c r="A17" s="49" t="s">
        <v>942</v>
      </c>
      <c r="B17" s="50" t="s">
        <v>943</v>
      </c>
      <c r="C17" s="46"/>
      <c r="D17" s="44"/>
      <c r="E17" s="44"/>
      <c r="F17" s="51"/>
      <c r="G17" s="51"/>
      <c r="H17" s="51"/>
      <c r="I17" s="51"/>
      <c r="J17" s="51"/>
    </row>
    <row r="18" spans="1:11" ht="90" x14ac:dyDescent="0.25">
      <c r="A18" s="44" t="s">
        <v>945</v>
      </c>
      <c r="B18" s="45" t="s">
        <v>944</v>
      </c>
      <c r="C18" s="46"/>
      <c r="D18" s="44"/>
      <c r="E18" s="44"/>
      <c r="F18" s="47"/>
      <c r="G18" s="47"/>
      <c r="H18" s="47"/>
      <c r="I18" s="47"/>
      <c r="J18" s="47"/>
      <c r="K18" s="3" t="s">
        <v>28</v>
      </c>
    </row>
    <row r="19" spans="1:11" x14ac:dyDescent="0.25">
      <c r="A19" s="44"/>
      <c r="B19" s="50" t="s">
        <v>967</v>
      </c>
      <c r="C19" s="46"/>
      <c r="D19" s="44" t="s">
        <v>9</v>
      </c>
      <c r="E19" s="44"/>
      <c r="F19" s="47">
        <f>F30/(F30+F41+F42)*100</f>
        <v>100</v>
      </c>
      <c r="G19" s="47">
        <f>G30/(G30+G41+G42)*100</f>
        <v>100</v>
      </c>
      <c r="H19" s="47">
        <f>H30/(H30+H41+H42)*100</f>
        <v>100</v>
      </c>
      <c r="I19" s="47">
        <f>I30/(I30+I41+I42)*100</f>
        <v>100</v>
      </c>
      <c r="J19" s="47">
        <f>J30/(J30+J41+J42)*100</f>
        <v>100</v>
      </c>
      <c r="K19" s="3"/>
    </row>
    <row r="20" spans="1:11" x14ac:dyDescent="0.25">
      <c r="A20" s="44"/>
      <c r="B20" s="45" t="s">
        <v>947</v>
      </c>
      <c r="C20" s="46"/>
      <c r="D20" s="44" t="s">
        <v>9</v>
      </c>
      <c r="E20" s="44"/>
      <c r="F20" s="47">
        <f>F32/($F$30+$F$43+$F$44)*100</f>
        <v>74.60129946839929</v>
      </c>
      <c r="G20" s="47">
        <f>G32/(G30+G43+G44)*100</f>
        <v>75.231910946196649</v>
      </c>
      <c r="H20" s="47">
        <f t="shared" ref="H20:J20" si="1">H32/(H30+H43+H44)*100</f>
        <v>76.569037656903774</v>
      </c>
      <c r="I20" s="47">
        <f t="shared" si="1"/>
        <v>77.197640117994098</v>
      </c>
      <c r="J20" s="47">
        <f t="shared" si="1"/>
        <v>74.829045913383268</v>
      </c>
      <c r="K20" s="3"/>
    </row>
    <row r="21" spans="1:11" x14ac:dyDescent="0.25">
      <c r="A21" s="44"/>
      <c r="B21" s="45" t="s">
        <v>957</v>
      </c>
      <c r="C21" s="46"/>
      <c r="D21" s="44" t="s">
        <v>9</v>
      </c>
      <c r="E21" s="44"/>
      <c r="F21" s="47">
        <f t="shared" ref="F21:F25" si="2">F33/($F$30+$F$43+$F$44)*100</f>
        <v>0</v>
      </c>
      <c r="G21" s="47">
        <f t="shared" ref="G21:H25" si="3">G33/($G$30+$G$41+$G$42)*100</f>
        <v>0</v>
      </c>
      <c r="H21" s="47">
        <f t="shared" si="3"/>
        <v>0</v>
      </c>
      <c r="I21" s="47">
        <f t="shared" ref="I21:J21" si="4">I33/($G$30+$G$41+$G$42)*100</f>
        <v>0</v>
      </c>
      <c r="J21" s="47">
        <f t="shared" si="4"/>
        <v>0</v>
      </c>
      <c r="K21" s="3"/>
    </row>
    <row r="22" spans="1:11" x14ac:dyDescent="0.25">
      <c r="A22" s="44"/>
      <c r="B22" s="45" t="s">
        <v>958</v>
      </c>
      <c r="C22" s="46"/>
      <c r="D22" s="44" t="s">
        <v>9</v>
      </c>
      <c r="E22" s="44"/>
      <c r="F22" s="47">
        <f t="shared" si="2"/>
        <v>0</v>
      </c>
      <c r="G22" s="47">
        <f t="shared" si="3"/>
        <v>0</v>
      </c>
      <c r="H22" s="47">
        <f t="shared" si="3"/>
        <v>0</v>
      </c>
      <c r="I22" s="47">
        <f t="shared" ref="I22:J22" si="5">I34/($G$30+$G$41+$G$42)*100</f>
        <v>0</v>
      </c>
      <c r="J22" s="47">
        <f t="shared" si="5"/>
        <v>0</v>
      </c>
      <c r="K22" s="3"/>
    </row>
    <row r="23" spans="1:11" x14ac:dyDescent="0.25">
      <c r="A23" s="44"/>
      <c r="B23" s="45" t="s">
        <v>959</v>
      </c>
      <c r="C23" s="46"/>
      <c r="D23" s="44" t="s">
        <v>9</v>
      </c>
      <c r="E23" s="44"/>
      <c r="F23" s="47">
        <f t="shared" si="2"/>
        <v>0</v>
      </c>
      <c r="G23" s="47">
        <f t="shared" si="3"/>
        <v>0</v>
      </c>
      <c r="H23" s="47">
        <f t="shared" si="3"/>
        <v>0</v>
      </c>
      <c r="I23" s="47">
        <f t="shared" ref="I23:J23" si="6">I35/($G$30+$G$41+$G$42)*100</f>
        <v>0</v>
      </c>
      <c r="J23" s="47">
        <f t="shared" si="6"/>
        <v>0</v>
      </c>
      <c r="K23" s="3"/>
    </row>
    <row r="24" spans="1:11" x14ac:dyDescent="0.25">
      <c r="A24" s="44"/>
      <c r="B24" s="45" t="s">
        <v>960</v>
      </c>
      <c r="C24" s="46"/>
      <c r="D24" s="44" t="s">
        <v>9</v>
      </c>
      <c r="E24" s="44"/>
      <c r="F24" s="47">
        <f t="shared" si="2"/>
        <v>0</v>
      </c>
      <c r="G24" s="47">
        <f t="shared" si="3"/>
        <v>0</v>
      </c>
      <c r="H24" s="47">
        <f t="shared" si="3"/>
        <v>0</v>
      </c>
      <c r="I24" s="47">
        <f t="shared" ref="I24:J24" si="7">I36/($G$30+$G$41+$G$42)*100</f>
        <v>0</v>
      </c>
      <c r="J24" s="47">
        <f t="shared" si="7"/>
        <v>0</v>
      </c>
      <c r="K24" s="3"/>
    </row>
    <row r="25" spans="1:11" x14ac:dyDescent="0.25">
      <c r="A25" s="44"/>
      <c r="B25" s="45" t="s">
        <v>961</v>
      </c>
      <c r="C25" s="46"/>
      <c r="D25" s="44" t="s">
        <v>9</v>
      </c>
      <c r="E25" s="44"/>
      <c r="F25" s="47">
        <f t="shared" si="2"/>
        <v>0</v>
      </c>
      <c r="G25" s="47">
        <f t="shared" si="3"/>
        <v>0</v>
      </c>
      <c r="H25" s="47">
        <f t="shared" si="3"/>
        <v>0</v>
      </c>
      <c r="I25" s="47">
        <f t="shared" ref="I25:J25" si="8">I37/($G$30+$G$41+$G$42)*100</f>
        <v>0</v>
      </c>
      <c r="J25" s="47">
        <f t="shared" si="8"/>
        <v>0</v>
      </c>
      <c r="K25" s="3"/>
    </row>
    <row r="26" spans="1:11" x14ac:dyDescent="0.25">
      <c r="A26" s="44"/>
      <c r="B26" s="63" t="s">
        <v>962</v>
      </c>
      <c r="C26" s="46"/>
      <c r="D26" s="44" t="s">
        <v>9</v>
      </c>
      <c r="E26" s="44"/>
      <c r="F26" s="47">
        <f>(F38)/($F$30+$F$43+$F$44)*100</f>
        <v>0</v>
      </c>
      <c r="G26" s="47">
        <f>(G38)/($G$30+$G$41+$G$42)*100</f>
        <v>0</v>
      </c>
      <c r="H26" s="47">
        <f>(H38)/($G$30+$G$41+$G$42)*100</f>
        <v>0</v>
      </c>
      <c r="I26" s="47">
        <f>(I38)/($G$30+$G$41+$G$42)*100</f>
        <v>0</v>
      </c>
      <c r="J26" s="47">
        <f>(J38)/($G$30+$G$41+$G$42)*100</f>
        <v>0</v>
      </c>
      <c r="K26" s="3"/>
    </row>
    <row r="27" spans="1:11" x14ac:dyDescent="0.25">
      <c r="A27" s="44"/>
      <c r="B27" s="45" t="s">
        <v>963</v>
      </c>
      <c r="C27" s="46"/>
      <c r="D27" s="44" t="s">
        <v>9</v>
      </c>
      <c r="E27" s="44"/>
      <c r="F27" s="47">
        <f>(F40+F39)/($F$30+$F$43+$F$44)*100</f>
        <v>0</v>
      </c>
      <c r="G27" s="47">
        <f>(G40+G39)/($G$30+$G$41+$G$42)*100</f>
        <v>0</v>
      </c>
      <c r="H27" s="47">
        <f>(H40+H39)/($G$30+$G$41+$G$42)*100</f>
        <v>0</v>
      </c>
      <c r="I27" s="47">
        <f>(I40+I39)/($G$30+$G$41+$G$42)*100</f>
        <v>0</v>
      </c>
      <c r="J27" s="47">
        <f>(J40+J39)/($G$30+$G$41+$G$42)*100</f>
        <v>0</v>
      </c>
      <c r="K27" s="3"/>
    </row>
    <row r="28" spans="1:11" x14ac:dyDescent="0.25">
      <c r="A28" s="44"/>
      <c r="B28" s="50" t="s">
        <v>968</v>
      </c>
      <c r="C28" s="46"/>
      <c r="D28" s="44" t="s">
        <v>9</v>
      </c>
      <c r="E28" s="44"/>
      <c r="F28" s="47" t="s">
        <v>1628</v>
      </c>
      <c r="G28" s="47">
        <f>G41/(G30+G41+G42)*100</f>
        <v>0</v>
      </c>
      <c r="H28" s="47">
        <f>H41/(H30+H41+H42)*100</f>
        <v>0</v>
      </c>
      <c r="I28" s="47">
        <f>I41/(I30+I41+I42)*100</f>
        <v>0</v>
      </c>
      <c r="J28" s="47">
        <f>J41/(J30+J41+J42)*100</f>
        <v>0</v>
      </c>
      <c r="K28" s="3"/>
    </row>
    <row r="29" spans="1:11" x14ac:dyDescent="0.25">
      <c r="A29" s="44"/>
      <c r="B29" s="50" t="s">
        <v>969</v>
      </c>
      <c r="C29" s="46"/>
      <c r="D29" s="44" t="s">
        <v>9</v>
      </c>
      <c r="E29" s="44"/>
      <c r="F29" s="47" t="s">
        <v>1628</v>
      </c>
      <c r="G29" s="47">
        <f>G42/(G30+G41+G42)*100</f>
        <v>0</v>
      </c>
      <c r="H29" s="47">
        <f>H42/(H30+H41+H42)*100</f>
        <v>0</v>
      </c>
      <c r="I29" s="47">
        <f>I42/(I30+I41+I42)*100</f>
        <v>0</v>
      </c>
      <c r="J29" s="47">
        <f>J42/(J30+J41+J42)*100</f>
        <v>0</v>
      </c>
      <c r="K29" s="3"/>
    </row>
    <row r="30" spans="1:11" ht="45" x14ac:dyDescent="0.25">
      <c r="A30" s="6"/>
      <c r="B30" s="22" t="s">
        <v>946</v>
      </c>
      <c r="C30" s="8"/>
      <c r="D30" s="6" t="s">
        <v>1131</v>
      </c>
      <c r="E30" s="6"/>
      <c r="F30" s="36">
        <f>F32+F33+F34+F35+F36+F37+F38+F39+F40</f>
        <v>2526</v>
      </c>
      <c r="G30" s="36">
        <f>G32+G33+G34+G35+G36+G37+G38+G39+G40</f>
        <v>2433</v>
      </c>
      <c r="H30" s="36">
        <f>H32+H33+H34+H35+H36+H37+H38+H39+H40</f>
        <v>2562</v>
      </c>
      <c r="I30" s="36">
        <f>I32+I33+I34+I35+I36+I37+I38+I39+I40</f>
        <v>2617</v>
      </c>
      <c r="J30" s="36">
        <f>J32+J33+J34+J35+J36+J37+J38+J39+J40</f>
        <v>2298</v>
      </c>
      <c r="K30" s="3"/>
    </row>
    <row r="31" spans="1:11" x14ac:dyDescent="0.25">
      <c r="A31" s="6"/>
      <c r="B31" s="22" t="s">
        <v>1627</v>
      </c>
      <c r="C31" s="8"/>
      <c r="D31" s="6"/>
      <c r="E31" s="6"/>
      <c r="F31" s="36"/>
      <c r="G31" s="36"/>
      <c r="H31" s="36"/>
      <c r="I31" s="36"/>
      <c r="J31" s="36"/>
      <c r="K31" s="3"/>
    </row>
    <row r="32" spans="1:11" ht="45" x14ac:dyDescent="0.25">
      <c r="A32" s="6"/>
      <c r="B32" s="22" t="s">
        <v>947</v>
      </c>
      <c r="C32" s="6" t="s">
        <v>948</v>
      </c>
      <c r="D32" s="6" t="s">
        <v>1131</v>
      </c>
      <c r="E32" s="6"/>
      <c r="F32" s="36">
        <v>2526</v>
      </c>
      <c r="G32" s="36">
        <v>2433</v>
      </c>
      <c r="H32" s="36">
        <v>2562</v>
      </c>
      <c r="I32" s="36">
        <v>2617</v>
      </c>
      <c r="J32" s="36">
        <v>2298</v>
      </c>
      <c r="K32" s="3"/>
    </row>
    <row r="33" spans="1:11" ht="45" x14ac:dyDescent="0.25">
      <c r="A33" s="6"/>
      <c r="B33" s="22" t="s">
        <v>957</v>
      </c>
      <c r="C33" s="6" t="s">
        <v>949</v>
      </c>
      <c r="D33" s="6" t="s">
        <v>1131</v>
      </c>
      <c r="E33" s="6"/>
      <c r="F33" s="36">
        <v>0</v>
      </c>
      <c r="G33" s="36">
        <v>0</v>
      </c>
      <c r="H33" s="36">
        <v>0</v>
      </c>
      <c r="I33" s="36">
        <v>0</v>
      </c>
      <c r="J33" s="36">
        <v>0</v>
      </c>
      <c r="K33" s="3"/>
    </row>
    <row r="34" spans="1:11" ht="45" x14ac:dyDescent="0.25">
      <c r="A34" s="6"/>
      <c r="B34" s="22" t="s">
        <v>958</v>
      </c>
      <c r="C34" s="6" t="s">
        <v>950</v>
      </c>
      <c r="D34" s="6" t="s">
        <v>1131</v>
      </c>
      <c r="E34" s="6"/>
      <c r="F34" s="36">
        <v>0</v>
      </c>
      <c r="G34" s="36">
        <v>0</v>
      </c>
      <c r="H34" s="36">
        <v>0</v>
      </c>
      <c r="I34" s="36">
        <v>0</v>
      </c>
      <c r="J34" s="36">
        <v>0</v>
      </c>
      <c r="K34" s="3"/>
    </row>
    <row r="35" spans="1:11" ht="45" x14ac:dyDescent="0.25">
      <c r="A35" s="6"/>
      <c r="B35" s="22" t="s">
        <v>959</v>
      </c>
      <c r="C35" s="6" t="s">
        <v>951</v>
      </c>
      <c r="D35" s="6" t="s">
        <v>1131</v>
      </c>
      <c r="E35" s="6"/>
      <c r="F35" s="36">
        <v>0</v>
      </c>
      <c r="G35" s="36">
        <v>0</v>
      </c>
      <c r="H35" s="36">
        <v>0</v>
      </c>
      <c r="I35" s="36">
        <v>0</v>
      </c>
      <c r="J35" s="36">
        <v>0</v>
      </c>
      <c r="K35" s="3"/>
    </row>
    <row r="36" spans="1:11" ht="45" x14ac:dyDescent="0.25">
      <c r="A36" s="6"/>
      <c r="B36" s="22" t="s">
        <v>960</v>
      </c>
      <c r="C36" s="6" t="s">
        <v>952</v>
      </c>
      <c r="D36" s="6" t="s">
        <v>1131</v>
      </c>
      <c r="E36" s="6"/>
      <c r="F36" s="36">
        <v>0</v>
      </c>
      <c r="G36" s="36">
        <v>0</v>
      </c>
      <c r="H36" s="36">
        <v>0</v>
      </c>
      <c r="I36" s="36">
        <v>0</v>
      </c>
      <c r="J36" s="36">
        <v>0</v>
      </c>
      <c r="K36" s="3"/>
    </row>
    <row r="37" spans="1:11" ht="45" x14ac:dyDescent="0.25">
      <c r="A37" s="6"/>
      <c r="B37" s="22" t="s">
        <v>961</v>
      </c>
      <c r="C37" s="6" t="s">
        <v>953</v>
      </c>
      <c r="D37" s="6" t="s">
        <v>1131</v>
      </c>
      <c r="E37" s="6"/>
      <c r="F37" s="36">
        <v>0</v>
      </c>
      <c r="G37" s="36">
        <v>0</v>
      </c>
      <c r="H37" s="36">
        <v>0</v>
      </c>
      <c r="I37" s="36">
        <v>0</v>
      </c>
      <c r="J37" s="36">
        <v>0</v>
      </c>
      <c r="K37" s="3"/>
    </row>
    <row r="38" spans="1:11" ht="45" x14ac:dyDescent="0.25">
      <c r="A38" s="284"/>
      <c r="B38" s="284" t="s">
        <v>962</v>
      </c>
      <c r="C38" s="6" t="s">
        <v>954</v>
      </c>
      <c r="D38" s="6" t="s">
        <v>1131</v>
      </c>
      <c r="E38" s="6"/>
      <c r="F38" s="36">
        <v>0</v>
      </c>
      <c r="G38" s="36">
        <v>0</v>
      </c>
      <c r="H38" s="36">
        <v>0</v>
      </c>
      <c r="I38" s="36">
        <v>0</v>
      </c>
      <c r="J38" s="36">
        <v>0</v>
      </c>
      <c r="K38" s="3"/>
    </row>
    <row r="39" spans="1:11" ht="45" x14ac:dyDescent="0.25">
      <c r="A39" s="286"/>
      <c r="B39" s="286"/>
      <c r="C39" s="6" t="s">
        <v>955</v>
      </c>
      <c r="D39" s="6" t="s">
        <v>1131</v>
      </c>
      <c r="E39" s="6"/>
      <c r="F39" s="36">
        <v>0</v>
      </c>
      <c r="G39" s="36">
        <v>0</v>
      </c>
      <c r="H39" s="36">
        <v>0</v>
      </c>
      <c r="I39" s="36">
        <v>0</v>
      </c>
      <c r="J39" s="36">
        <v>0</v>
      </c>
      <c r="K39" s="3"/>
    </row>
    <row r="40" spans="1:11" ht="45" x14ac:dyDescent="0.25">
      <c r="A40" s="6"/>
      <c r="B40" s="22" t="s">
        <v>963</v>
      </c>
      <c r="C40" s="6" t="s">
        <v>956</v>
      </c>
      <c r="D40" s="6" t="s">
        <v>1131</v>
      </c>
      <c r="E40" s="6"/>
      <c r="F40" s="36">
        <v>0</v>
      </c>
      <c r="G40" s="36">
        <v>0</v>
      </c>
      <c r="H40" s="36">
        <v>0</v>
      </c>
      <c r="I40" s="36">
        <v>0</v>
      </c>
      <c r="J40" s="36">
        <v>0</v>
      </c>
      <c r="K40" s="3"/>
    </row>
    <row r="41" spans="1:11" x14ac:dyDescent="0.25">
      <c r="A41" s="6"/>
      <c r="B41" s="22" t="s">
        <v>1625</v>
      </c>
      <c r="C41" s="6"/>
      <c r="D41" s="6" t="s">
        <v>1131</v>
      </c>
      <c r="E41" s="147"/>
      <c r="F41" s="36"/>
      <c r="G41" s="163"/>
      <c r="H41" s="180"/>
      <c r="I41" s="180"/>
      <c r="J41" s="180"/>
      <c r="K41" s="3"/>
    </row>
    <row r="42" spans="1:11" x14ac:dyDescent="0.25">
      <c r="A42" s="6"/>
      <c r="B42" s="22" t="s">
        <v>1626</v>
      </c>
      <c r="C42" s="6"/>
      <c r="D42" s="6" t="s">
        <v>1131</v>
      </c>
      <c r="E42" s="147"/>
      <c r="F42" s="36"/>
      <c r="G42" s="163"/>
      <c r="H42" s="180"/>
      <c r="I42" s="180"/>
      <c r="J42" s="180"/>
      <c r="K42" s="3"/>
    </row>
    <row r="43" spans="1:11" ht="60" x14ac:dyDescent="0.25">
      <c r="A43" s="6"/>
      <c r="B43" s="22" t="s">
        <v>964</v>
      </c>
      <c r="C43" s="6" t="s">
        <v>965</v>
      </c>
      <c r="D43" s="6" t="s">
        <v>1131</v>
      </c>
      <c r="E43" s="6"/>
      <c r="F43" s="179">
        <v>125</v>
      </c>
      <c r="G43" s="179">
        <v>151</v>
      </c>
      <c r="H43" s="77">
        <v>131</v>
      </c>
      <c r="I43" s="77">
        <v>141</v>
      </c>
      <c r="J43" s="77">
        <v>141</v>
      </c>
      <c r="K43" s="3"/>
    </row>
    <row r="44" spans="1:11" ht="45" x14ac:dyDescent="0.25">
      <c r="A44" s="17"/>
      <c r="B44" s="22" t="s">
        <v>966</v>
      </c>
      <c r="C44" s="6" t="s">
        <v>940</v>
      </c>
      <c r="D44" s="6" t="s">
        <v>1131</v>
      </c>
      <c r="E44" s="6"/>
      <c r="F44" s="179">
        <v>735</v>
      </c>
      <c r="G44" s="179">
        <v>650</v>
      </c>
      <c r="H44" s="77">
        <v>653</v>
      </c>
      <c r="I44" s="77">
        <v>632</v>
      </c>
      <c r="J44" s="77">
        <v>632</v>
      </c>
    </row>
    <row r="45" spans="1:11" ht="60" x14ac:dyDescent="0.25">
      <c r="A45" s="44" t="s">
        <v>1617</v>
      </c>
      <c r="B45" s="48" t="s">
        <v>1619</v>
      </c>
      <c r="C45" s="44"/>
      <c r="D45" s="44" t="s">
        <v>9</v>
      </c>
      <c r="E45" s="44"/>
      <c r="F45" s="51"/>
      <c r="G45" s="51"/>
      <c r="H45" s="51"/>
      <c r="I45" s="51"/>
      <c r="J45" s="51"/>
    </row>
    <row r="46" spans="1:11" ht="60" x14ac:dyDescent="0.25">
      <c r="A46" s="44" t="s">
        <v>1618</v>
      </c>
      <c r="B46" s="48" t="s">
        <v>1620</v>
      </c>
      <c r="C46" s="44"/>
      <c r="D46" s="44" t="s">
        <v>9</v>
      </c>
      <c r="E46" s="44"/>
      <c r="F46" s="51"/>
      <c r="G46" s="51"/>
      <c r="H46" s="51"/>
      <c r="I46" s="51"/>
      <c r="J46" s="51"/>
    </row>
    <row r="47" spans="1:11" ht="45" x14ac:dyDescent="0.25">
      <c r="A47" s="49" t="s">
        <v>970</v>
      </c>
      <c r="B47" s="50" t="s">
        <v>971</v>
      </c>
      <c r="C47" s="46"/>
      <c r="D47" s="46"/>
      <c r="E47" s="46"/>
      <c r="F47" s="46"/>
      <c r="G47" s="46"/>
      <c r="H47" s="46"/>
      <c r="I47" s="46"/>
      <c r="J47" s="46"/>
    </row>
    <row r="48" spans="1:11" ht="60" x14ac:dyDescent="0.25">
      <c r="A48" s="44" t="s">
        <v>973</v>
      </c>
      <c r="B48" s="45" t="s">
        <v>972</v>
      </c>
      <c r="C48" s="46"/>
      <c r="D48" s="44" t="s">
        <v>9</v>
      </c>
      <c r="E48" s="44"/>
      <c r="F48" s="47">
        <f>(F49/F50/12*1000)/F51*100</f>
        <v>78.019402752626277</v>
      </c>
      <c r="G48" s="47">
        <f>(G49/G50/12*1000)/G51*100</f>
        <v>82.271981580644436</v>
      </c>
      <c r="H48" s="47">
        <f>(H49/H50/12*1000)/H51*100</f>
        <v>78.482377842042325</v>
      </c>
      <c r="I48" s="47">
        <f>(I49/I50/12*1000)/I51*100</f>
        <v>82.038379508574337</v>
      </c>
      <c r="J48" s="47">
        <f>(J49/J50/12*1000)/J51*100</f>
        <v>78.633915299276268</v>
      </c>
      <c r="K48" s="3" t="s">
        <v>28</v>
      </c>
    </row>
    <row r="49" spans="1:11" ht="75" x14ac:dyDescent="0.25">
      <c r="A49" s="6"/>
      <c r="B49" s="22" t="s">
        <v>974</v>
      </c>
      <c r="C49" s="6" t="s">
        <v>975</v>
      </c>
      <c r="D49" s="6" t="s">
        <v>1325</v>
      </c>
      <c r="E49" s="6"/>
      <c r="F49" s="36">
        <v>32943</v>
      </c>
      <c r="G49" s="36">
        <v>37145</v>
      </c>
      <c r="H49" s="180">
        <f>21284+11395+8410</f>
        <v>41089</v>
      </c>
      <c r="I49" s="180">
        <v>43843</v>
      </c>
      <c r="J49" s="180">
        <v>43843</v>
      </c>
      <c r="K49" s="3"/>
    </row>
    <row r="50" spans="1:11" ht="60" x14ac:dyDescent="0.25">
      <c r="A50" s="6"/>
      <c r="B50" s="22" t="s">
        <v>976</v>
      </c>
      <c r="C50" s="6" t="s">
        <v>977</v>
      </c>
      <c r="D50" s="6" t="s">
        <v>1131</v>
      </c>
      <c r="E50" s="6"/>
      <c r="F50" s="36">
        <v>63</v>
      </c>
      <c r="G50" s="36">
        <v>61</v>
      </c>
      <c r="H50" s="180">
        <f>34+19.8+12</f>
        <v>65.8</v>
      </c>
      <c r="I50" s="180">
        <f>35+14+21</f>
        <v>70</v>
      </c>
      <c r="J50" s="180">
        <f>35+14+21</f>
        <v>70</v>
      </c>
      <c r="K50" s="3"/>
    </row>
    <row r="51" spans="1:11" ht="30" x14ac:dyDescent="0.25">
      <c r="A51" s="8"/>
      <c r="B51" s="22" t="s">
        <v>978</v>
      </c>
      <c r="C51" s="6" t="s">
        <v>207</v>
      </c>
      <c r="D51" s="6" t="s">
        <v>1325</v>
      </c>
      <c r="E51" s="6"/>
      <c r="F51" s="11">
        <v>55852</v>
      </c>
      <c r="G51" s="57">
        <v>61679</v>
      </c>
      <c r="H51" s="138">
        <v>66305</v>
      </c>
      <c r="I51" s="57">
        <v>63621.5</v>
      </c>
      <c r="J51" s="57">
        <v>66376</v>
      </c>
      <c r="K51" s="3"/>
    </row>
    <row r="52" spans="1:11" ht="60" x14ac:dyDescent="0.25">
      <c r="A52" s="49" t="s">
        <v>979</v>
      </c>
      <c r="B52" s="50" t="s">
        <v>980</v>
      </c>
      <c r="C52" s="46"/>
      <c r="D52" s="44"/>
      <c r="E52" s="44"/>
      <c r="F52" s="46"/>
      <c r="G52" s="46"/>
      <c r="H52" s="46"/>
      <c r="I52" s="46"/>
      <c r="J52" s="46"/>
    </row>
    <row r="53" spans="1:11" ht="30" x14ac:dyDescent="0.25">
      <c r="A53" s="44" t="s">
        <v>982</v>
      </c>
      <c r="B53" s="45" t="s">
        <v>981</v>
      </c>
      <c r="C53" s="46"/>
      <c r="D53" s="44" t="s">
        <v>1322</v>
      </c>
      <c r="E53" s="44"/>
      <c r="F53" s="47">
        <f>F54/F55</f>
        <v>0.83966745843230406</v>
      </c>
      <c r="G53" s="47">
        <f>G54/G55</f>
        <v>0.87176325524044385</v>
      </c>
      <c r="H53" s="47">
        <f>H54/H55</f>
        <v>0.82786885245901642</v>
      </c>
      <c r="I53" s="47">
        <f>I54/I55</f>
        <v>0.81047000382116929</v>
      </c>
      <c r="J53" s="47">
        <f>J54/J55</f>
        <v>0.92297650130548303</v>
      </c>
      <c r="K53" s="3" t="s">
        <v>28</v>
      </c>
    </row>
    <row r="54" spans="1:11" ht="45" x14ac:dyDescent="0.25">
      <c r="A54" s="6"/>
      <c r="B54" s="22" t="s">
        <v>983</v>
      </c>
      <c r="C54" s="90" t="s">
        <v>1699</v>
      </c>
      <c r="D54" s="6" t="s">
        <v>1322</v>
      </c>
      <c r="E54" s="6"/>
      <c r="F54" s="36">
        <v>2121</v>
      </c>
      <c r="G54" s="36">
        <v>2121</v>
      </c>
      <c r="H54" s="36">
        <v>2121</v>
      </c>
      <c r="I54" s="36">
        <v>2121</v>
      </c>
      <c r="J54" s="36">
        <v>2121</v>
      </c>
      <c r="K54" s="21"/>
    </row>
    <row r="55" spans="1:11" ht="45" x14ac:dyDescent="0.25">
      <c r="A55" s="6"/>
      <c r="B55" s="22" t="s">
        <v>984</v>
      </c>
      <c r="C55" s="90" t="s">
        <v>1700</v>
      </c>
      <c r="D55" s="6" t="s">
        <v>1131</v>
      </c>
      <c r="E55" s="6"/>
      <c r="F55" s="36">
        <v>2526</v>
      </c>
      <c r="G55" s="36">
        <v>2433</v>
      </c>
      <c r="H55" s="36">
        <v>2562</v>
      </c>
      <c r="I55" s="36">
        <f>I32</f>
        <v>2617</v>
      </c>
      <c r="J55" s="36">
        <f>J32</f>
        <v>2298</v>
      </c>
      <c r="K55" s="21"/>
    </row>
    <row r="56" spans="1:11" ht="45" x14ac:dyDescent="0.25">
      <c r="A56" s="44" t="s">
        <v>985</v>
      </c>
      <c r="B56" s="45" t="s">
        <v>986</v>
      </c>
      <c r="C56" s="46"/>
      <c r="D56" s="44"/>
      <c r="E56" s="44"/>
      <c r="F56" s="52"/>
      <c r="G56" s="52"/>
      <c r="H56" s="52"/>
      <c r="I56" s="52"/>
      <c r="J56" s="52"/>
      <c r="K56" s="3" t="s">
        <v>28</v>
      </c>
    </row>
    <row r="57" spans="1:11" x14ac:dyDescent="0.25">
      <c r="A57" s="44"/>
      <c r="B57" s="45" t="s">
        <v>227</v>
      </c>
      <c r="C57" s="46"/>
      <c r="D57" s="44" t="s">
        <v>9</v>
      </c>
      <c r="E57" s="44"/>
      <c r="F57" s="47">
        <f>F60/$F$63*100</f>
        <v>100</v>
      </c>
      <c r="G57" s="47">
        <f>G60/$G$63*100</f>
        <v>100</v>
      </c>
      <c r="H57" s="47">
        <f t="shared" ref="H57:J59" si="9">H60/$H$63*100</f>
        <v>100</v>
      </c>
      <c r="I57" s="47">
        <f t="shared" ref="I57" si="10">I60/$H$63*100</f>
        <v>100</v>
      </c>
      <c r="J57" s="47">
        <f t="shared" si="9"/>
        <v>100</v>
      </c>
      <c r="K57" s="3"/>
    </row>
    <row r="58" spans="1:11" x14ac:dyDescent="0.25">
      <c r="A58" s="44"/>
      <c r="B58" s="45" t="s">
        <v>74</v>
      </c>
      <c r="C58" s="46"/>
      <c r="D58" s="44" t="s">
        <v>9</v>
      </c>
      <c r="E58" s="44"/>
      <c r="F58" s="47">
        <f>F61/$F$63*100</f>
        <v>100</v>
      </c>
      <c r="G58" s="47">
        <f t="shared" ref="G58" si="11">G61/$G$63*100</f>
        <v>100</v>
      </c>
      <c r="H58" s="47">
        <f t="shared" si="9"/>
        <v>100</v>
      </c>
      <c r="I58" s="47">
        <f t="shared" ref="I58" si="12">I61/$H$63*100</f>
        <v>100</v>
      </c>
      <c r="J58" s="47">
        <f t="shared" si="9"/>
        <v>100</v>
      </c>
      <c r="K58" s="3"/>
    </row>
    <row r="59" spans="1:11" x14ac:dyDescent="0.25">
      <c r="A59" s="44"/>
      <c r="B59" s="45" t="s">
        <v>75</v>
      </c>
      <c r="C59" s="46"/>
      <c r="D59" s="44" t="s">
        <v>9</v>
      </c>
      <c r="E59" s="44"/>
      <c r="F59" s="47">
        <f>F62/$F$63*100</f>
        <v>100</v>
      </c>
      <c r="G59" s="47">
        <f>G62/$G$63*100</f>
        <v>100</v>
      </c>
      <c r="H59" s="47">
        <f t="shared" si="9"/>
        <v>100</v>
      </c>
      <c r="I59" s="47">
        <f t="shared" ref="I59" si="13">I62/$H$63*100</f>
        <v>100</v>
      </c>
      <c r="J59" s="47">
        <f t="shared" si="9"/>
        <v>100</v>
      </c>
      <c r="K59" s="3"/>
    </row>
    <row r="60" spans="1:11" ht="45" x14ac:dyDescent="0.25">
      <c r="A60" s="6"/>
      <c r="B60" s="22" t="s">
        <v>987</v>
      </c>
      <c r="C60" s="90" t="s">
        <v>1701</v>
      </c>
      <c r="D60" s="6" t="s">
        <v>1323</v>
      </c>
      <c r="E60" s="6"/>
      <c r="F60" s="11">
        <v>1</v>
      </c>
      <c r="G60" s="11">
        <v>1</v>
      </c>
      <c r="H60" s="11">
        <v>1</v>
      </c>
      <c r="I60" s="11">
        <v>1</v>
      </c>
      <c r="J60" s="11">
        <v>1</v>
      </c>
      <c r="K60" s="3"/>
    </row>
    <row r="61" spans="1:11" ht="45" x14ac:dyDescent="0.25">
      <c r="A61" s="6"/>
      <c r="B61" s="22" t="s">
        <v>988</v>
      </c>
      <c r="C61" s="90" t="s">
        <v>1702</v>
      </c>
      <c r="D61" s="6" t="s">
        <v>1323</v>
      </c>
      <c r="E61" s="6"/>
      <c r="F61" s="11">
        <v>1</v>
      </c>
      <c r="G61" s="11">
        <v>1</v>
      </c>
      <c r="H61" s="11">
        <v>1</v>
      </c>
      <c r="I61" s="11">
        <v>1</v>
      </c>
      <c r="J61" s="11">
        <v>1</v>
      </c>
      <c r="K61" s="3"/>
    </row>
    <row r="62" spans="1:11" ht="45" x14ac:dyDescent="0.25">
      <c r="A62" s="6"/>
      <c r="B62" s="22" t="s">
        <v>989</v>
      </c>
      <c r="C62" s="90" t="s">
        <v>1703</v>
      </c>
      <c r="D62" s="6" t="s">
        <v>1323</v>
      </c>
      <c r="E62" s="6"/>
      <c r="F62" s="11">
        <v>1</v>
      </c>
      <c r="G62" s="11">
        <v>1</v>
      </c>
      <c r="H62" s="11">
        <v>1</v>
      </c>
      <c r="I62" s="11">
        <v>1</v>
      </c>
      <c r="J62" s="11">
        <v>1</v>
      </c>
      <c r="K62" s="3"/>
    </row>
    <row r="63" spans="1:11" ht="45" x14ac:dyDescent="0.25">
      <c r="A63" s="6"/>
      <c r="B63" s="22" t="s">
        <v>990</v>
      </c>
      <c r="C63" s="90" t="s">
        <v>1704</v>
      </c>
      <c r="D63" s="6" t="s">
        <v>1323</v>
      </c>
      <c r="E63" s="6"/>
      <c r="F63" s="11">
        <v>1</v>
      </c>
      <c r="G63" s="11">
        <v>1</v>
      </c>
      <c r="H63" s="11">
        <v>1</v>
      </c>
      <c r="I63" s="11">
        <v>1</v>
      </c>
      <c r="J63" s="11">
        <v>1</v>
      </c>
      <c r="K63" s="3"/>
    </row>
    <row r="64" spans="1:11" ht="30" x14ac:dyDescent="0.25">
      <c r="A64" s="44" t="s">
        <v>991</v>
      </c>
      <c r="B64" s="45" t="s">
        <v>992</v>
      </c>
      <c r="C64" s="46"/>
      <c r="D64" s="44"/>
      <c r="E64" s="44"/>
      <c r="F64" s="52"/>
      <c r="G64" s="52"/>
      <c r="H64" s="52"/>
      <c r="I64" s="52"/>
      <c r="J64" s="52"/>
      <c r="K64" s="3" t="s">
        <v>28</v>
      </c>
    </row>
    <row r="65" spans="1:11" x14ac:dyDescent="0.25">
      <c r="A65" s="61"/>
      <c r="B65" s="45" t="s">
        <v>209</v>
      </c>
      <c r="C65" s="46"/>
      <c r="D65" s="44" t="s">
        <v>1323</v>
      </c>
      <c r="E65" s="44"/>
      <c r="F65" s="47">
        <f>F67/F69*100</f>
        <v>0.59382422802850354</v>
      </c>
      <c r="G65" s="47">
        <f>G67/G69*100</f>
        <v>0.61652281134401976</v>
      </c>
      <c r="H65" s="47">
        <f>H67/H69*100</f>
        <v>0.46838407494145201</v>
      </c>
      <c r="I65" s="47">
        <f>I67/I69*100</f>
        <v>0.45854031333588074</v>
      </c>
      <c r="J65" s="47">
        <f>J67/J69*100</f>
        <v>0.52219321148825071</v>
      </c>
      <c r="K65" s="3"/>
    </row>
    <row r="66" spans="1:11" x14ac:dyDescent="0.25">
      <c r="A66" s="61"/>
      <c r="B66" s="45" t="s">
        <v>248</v>
      </c>
      <c r="C66" s="46"/>
      <c r="D66" s="44" t="s">
        <v>1323</v>
      </c>
      <c r="E66" s="44"/>
      <c r="F66" s="47">
        <f>F68/F69*100</f>
        <v>0.31670625494853522</v>
      </c>
      <c r="G66" s="47">
        <f>G68/G69*100</f>
        <v>0.32881216605014385</v>
      </c>
      <c r="H66" s="47">
        <f>H68/H69*100</f>
        <v>0.31225604996096801</v>
      </c>
      <c r="I66" s="47">
        <f>I68/I69*100</f>
        <v>0.45854031333588074</v>
      </c>
      <c r="J66" s="47">
        <f>J68/J69*100</f>
        <v>0.52219321148825071</v>
      </c>
      <c r="K66" s="3"/>
    </row>
    <row r="67" spans="1:11" ht="60" x14ac:dyDescent="0.25">
      <c r="A67" s="24"/>
      <c r="B67" s="22" t="s">
        <v>993</v>
      </c>
      <c r="C67" s="90" t="s">
        <v>1705</v>
      </c>
      <c r="D67" s="6" t="s">
        <v>1323</v>
      </c>
      <c r="E67" s="6"/>
      <c r="F67" s="36">
        <v>15</v>
      </c>
      <c r="G67" s="36">
        <v>15</v>
      </c>
      <c r="H67" s="36">
        <v>12</v>
      </c>
      <c r="I67" s="36">
        <v>12</v>
      </c>
      <c r="J67" s="36">
        <v>12</v>
      </c>
      <c r="K67" s="21"/>
    </row>
    <row r="68" spans="1:11" ht="60" x14ac:dyDescent="0.25">
      <c r="A68" s="24"/>
      <c r="B68" s="22" t="s">
        <v>994</v>
      </c>
      <c r="C68" s="90" t="s">
        <v>1706</v>
      </c>
      <c r="D68" s="6" t="s">
        <v>1323</v>
      </c>
      <c r="E68" s="6"/>
      <c r="F68" s="36">
        <v>8</v>
      </c>
      <c r="G68" s="36">
        <v>8</v>
      </c>
      <c r="H68" s="36">
        <v>8</v>
      </c>
      <c r="I68" s="36">
        <v>12</v>
      </c>
      <c r="J68" s="36">
        <v>12</v>
      </c>
    </row>
    <row r="69" spans="1:11" ht="45" x14ac:dyDescent="0.25">
      <c r="A69" s="24"/>
      <c r="B69" s="22" t="s">
        <v>984</v>
      </c>
      <c r="C69" s="90" t="s">
        <v>1700</v>
      </c>
      <c r="D69" s="6" t="s">
        <v>1131</v>
      </c>
      <c r="E69" s="6"/>
      <c r="F69" s="36">
        <v>2526</v>
      </c>
      <c r="G69" s="36">
        <v>2433</v>
      </c>
      <c r="H69" s="36">
        <v>2562</v>
      </c>
      <c r="I69" s="36">
        <f>I55</f>
        <v>2617</v>
      </c>
      <c r="J69" s="36">
        <f>J55</f>
        <v>2298</v>
      </c>
      <c r="K69" s="21"/>
    </row>
    <row r="70" spans="1:11" ht="60" x14ac:dyDescent="0.25">
      <c r="A70" s="49" t="s">
        <v>996</v>
      </c>
      <c r="B70" s="50" t="s">
        <v>995</v>
      </c>
      <c r="C70" s="46"/>
      <c r="D70" s="46"/>
      <c r="E70" s="46"/>
      <c r="F70" s="46"/>
      <c r="G70" s="46"/>
      <c r="H70" s="46"/>
      <c r="I70" s="46"/>
      <c r="J70" s="46"/>
    </row>
    <row r="71" spans="1:11" ht="45" x14ac:dyDescent="0.25">
      <c r="A71" s="44" t="s">
        <v>998</v>
      </c>
      <c r="B71" s="45" t="s">
        <v>997</v>
      </c>
      <c r="C71" s="46"/>
      <c r="D71" s="44" t="s">
        <v>9</v>
      </c>
      <c r="E71" s="44"/>
      <c r="F71" s="47">
        <f>(F74+F77+F78)/(F79+F82+F83)*100</f>
        <v>100</v>
      </c>
      <c r="G71" s="47">
        <f>(G74+G77+G78)/(G79+G82+G83)*100</f>
        <v>100</v>
      </c>
      <c r="H71" s="47">
        <f>(H74+H77+H78)/(H79+H82+H83)*100</f>
        <v>100</v>
      </c>
      <c r="I71" s="47">
        <f>(I74+I77+I78)/(I79+I82+I83)*100</f>
        <v>100</v>
      </c>
      <c r="J71" s="47">
        <f>(J74+J77+J78)/(J79+J82+J83)*100</f>
        <v>100</v>
      </c>
      <c r="K71" s="3" t="s">
        <v>1009</v>
      </c>
    </row>
    <row r="72" spans="1:11" x14ac:dyDescent="0.25">
      <c r="A72" s="44"/>
      <c r="B72" s="45" t="s">
        <v>1390</v>
      </c>
      <c r="C72" s="46"/>
      <c r="D72" s="44"/>
      <c r="E72" s="44"/>
      <c r="F72" s="47">
        <f>(F75+F77+F78)/(F80+F82+F83)*100</f>
        <v>100</v>
      </c>
      <c r="G72" s="47">
        <f>(G75+G77+G78)/(G80+G82+G83)*100</f>
        <v>100</v>
      </c>
      <c r="H72" s="47">
        <f>(H75+H77+H78)/(H80+H82+H83)*100</f>
        <v>100</v>
      </c>
      <c r="I72" s="47">
        <f>(I75+I77+I78)/(I80+I82+I83)*100</f>
        <v>100</v>
      </c>
      <c r="J72" s="47">
        <f>(J75+J77+J78)/(J80+J82+J83)*100</f>
        <v>100</v>
      </c>
      <c r="K72" s="3"/>
    </row>
    <row r="73" spans="1:11" x14ac:dyDescent="0.25">
      <c r="A73" s="44"/>
      <c r="B73" s="45" t="s">
        <v>1392</v>
      </c>
      <c r="C73" s="46"/>
      <c r="D73" s="44"/>
      <c r="E73" s="44"/>
      <c r="F73" s="47">
        <f>(F76+F77+F78)/(F81+F82+F83)*100</f>
        <v>100</v>
      </c>
      <c r="G73" s="47">
        <f>(G76+G77+G78)/(G81+G82+G83)*100</f>
        <v>100</v>
      </c>
      <c r="H73" s="47">
        <f>(H76+H77+H78)/(H81+H82+H83)*100</f>
        <v>100</v>
      </c>
      <c r="I73" s="47">
        <f>(I76+I77+I78)/(I81+I82+I83)*100</f>
        <v>100</v>
      </c>
      <c r="J73" s="47">
        <f>(J76+J77+J78)/(J81+J82+J83)*100</f>
        <v>100</v>
      </c>
      <c r="K73" s="3"/>
    </row>
    <row r="74" spans="1:11" ht="49.5" customHeight="1" x14ac:dyDescent="0.25">
      <c r="A74" s="6"/>
      <c r="B74" s="22" t="s">
        <v>999</v>
      </c>
      <c r="C74" s="90"/>
      <c r="D74" s="6" t="s">
        <v>1323</v>
      </c>
      <c r="E74" s="6"/>
      <c r="F74" s="11">
        <f>F75+F76</f>
        <v>1</v>
      </c>
      <c r="G74" s="11">
        <f t="shared" ref="G74:H74" si="14">G75+G76</f>
        <v>1</v>
      </c>
      <c r="H74" s="11">
        <f t="shared" si="14"/>
        <v>1</v>
      </c>
      <c r="I74" s="11">
        <f t="shared" ref="I74:J74" si="15">I75+I76</f>
        <v>1</v>
      </c>
      <c r="J74" s="11">
        <f t="shared" si="15"/>
        <v>1</v>
      </c>
      <c r="K74" s="21"/>
    </row>
    <row r="75" spans="1:11" ht="60" x14ac:dyDescent="0.25">
      <c r="A75" s="6"/>
      <c r="B75" s="7" t="s">
        <v>1390</v>
      </c>
      <c r="C75" s="90" t="s">
        <v>1708</v>
      </c>
      <c r="D75" s="6" t="s">
        <v>1323</v>
      </c>
      <c r="E75" s="6"/>
      <c r="F75" s="11">
        <v>1</v>
      </c>
      <c r="G75" s="11">
        <v>1</v>
      </c>
      <c r="H75" s="11"/>
      <c r="I75" s="11"/>
      <c r="J75" s="11"/>
      <c r="K75" s="21"/>
    </row>
    <row r="76" spans="1:11" ht="60" x14ac:dyDescent="0.25">
      <c r="A76" s="6"/>
      <c r="B76" s="7" t="s">
        <v>1392</v>
      </c>
      <c r="C76" s="90" t="s">
        <v>1709</v>
      </c>
      <c r="D76" s="6" t="s">
        <v>1323</v>
      </c>
      <c r="E76" s="6"/>
      <c r="F76" s="11">
        <v>0</v>
      </c>
      <c r="G76" s="11">
        <v>0</v>
      </c>
      <c r="H76" s="11">
        <v>1</v>
      </c>
      <c r="I76" s="11">
        <v>1</v>
      </c>
      <c r="J76" s="11">
        <v>1</v>
      </c>
      <c r="K76" s="21"/>
    </row>
    <row r="77" spans="1:11" ht="49.5" customHeight="1" x14ac:dyDescent="0.25">
      <c r="A77" s="6"/>
      <c r="B77" s="22" t="s">
        <v>1000</v>
      </c>
      <c r="C77" s="6" t="s">
        <v>1003</v>
      </c>
      <c r="D77" s="6" t="s">
        <v>1323</v>
      </c>
      <c r="E77" s="6"/>
      <c r="F77" s="138">
        <v>1</v>
      </c>
      <c r="G77" s="138">
        <v>1</v>
      </c>
      <c r="H77" s="138">
        <v>1</v>
      </c>
      <c r="I77" s="138">
        <v>1</v>
      </c>
      <c r="J77" s="138">
        <v>1</v>
      </c>
    </row>
    <row r="78" spans="1:11" ht="45" x14ac:dyDescent="0.25">
      <c r="A78" s="6"/>
      <c r="B78" s="22" t="s">
        <v>1001</v>
      </c>
      <c r="C78" s="6" t="s">
        <v>1002</v>
      </c>
      <c r="D78" s="6" t="s">
        <v>1323</v>
      </c>
      <c r="E78" s="6"/>
      <c r="F78" s="138">
        <v>1</v>
      </c>
      <c r="G78" s="138">
        <v>1</v>
      </c>
      <c r="H78" s="138">
        <v>1</v>
      </c>
      <c r="I78" s="138">
        <v>1</v>
      </c>
      <c r="J78" s="138">
        <v>1</v>
      </c>
      <c r="K78" s="21"/>
    </row>
    <row r="79" spans="1:11" ht="60" x14ac:dyDescent="0.25">
      <c r="A79" s="6"/>
      <c r="B79" s="22" t="s">
        <v>1004</v>
      </c>
      <c r="C79" s="90" t="s">
        <v>1707</v>
      </c>
      <c r="D79" s="6" t="s">
        <v>1323</v>
      </c>
      <c r="E79" s="6"/>
      <c r="F79" s="11">
        <f>F80+F81</f>
        <v>1</v>
      </c>
      <c r="G79" s="11">
        <f t="shared" ref="G79" si="16">G80+G81</f>
        <v>1</v>
      </c>
      <c r="H79" s="138">
        <f t="shared" ref="H79:J79" si="17">H80+H81</f>
        <v>1</v>
      </c>
      <c r="I79" s="138">
        <f t="shared" ref="I79" si="18">I80+I81</f>
        <v>1</v>
      </c>
      <c r="J79" s="138">
        <f t="shared" si="17"/>
        <v>1</v>
      </c>
    </row>
    <row r="80" spans="1:11" x14ac:dyDescent="0.25">
      <c r="A80" s="6"/>
      <c r="B80" s="7" t="s">
        <v>1390</v>
      </c>
      <c r="C80" s="6"/>
      <c r="D80" s="6" t="s">
        <v>1323</v>
      </c>
      <c r="E80" s="6"/>
      <c r="F80" s="11">
        <v>1</v>
      </c>
      <c r="G80" s="11">
        <v>1</v>
      </c>
      <c r="H80" s="138"/>
      <c r="I80" s="138"/>
      <c r="J80" s="138"/>
    </row>
    <row r="81" spans="1:11" x14ac:dyDescent="0.25">
      <c r="A81" s="6"/>
      <c r="B81" s="7" t="s">
        <v>1392</v>
      </c>
      <c r="C81" s="6"/>
      <c r="D81" s="6" t="s">
        <v>1323</v>
      </c>
      <c r="E81" s="6"/>
      <c r="F81" s="11">
        <v>0</v>
      </c>
      <c r="G81" s="11">
        <v>0</v>
      </c>
      <c r="H81" s="138">
        <v>1</v>
      </c>
      <c r="I81" s="138">
        <v>1</v>
      </c>
      <c r="J81" s="138">
        <v>1</v>
      </c>
    </row>
    <row r="82" spans="1:11" ht="30" x14ac:dyDescent="0.25">
      <c r="A82" s="6"/>
      <c r="B82" s="22" t="s">
        <v>1005</v>
      </c>
      <c r="C82" s="6" t="s">
        <v>1006</v>
      </c>
      <c r="D82" s="6" t="s">
        <v>1323</v>
      </c>
      <c r="E82" s="6"/>
      <c r="F82" s="138">
        <v>1</v>
      </c>
      <c r="G82" s="138">
        <v>1</v>
      </c>
      <c r="H82" s="138">
        <v>1</v>
      </c>
      <c r="I82" s="138">
        <v>1</v>
      </c>
      <c r="J82" s="138">
        <v>1</v>
      </c>
    </row>
    <row r="83" spans="1:11" ht="45" x14ac:dyDescent="0.25">
      <c r="A83" s="6"/>
      <c r="B83" s="22" t="s">
        <v>1007</v>
      </c>
      <c r="C83" s="6" t="s">
        <v>1008</v>
      </c>
      <c r="D83" s="6" t="s">
        <v>1323</v>
      </c>
      <c r="E83" s="6"/>
      <c r="F83" s="138">
        <v>1</v>
      </c>
      <c r="G83" s="138">
        <v>1</v>
      </c>
      <c r="H83" s="138">
        <v>1</v>
      </c>
      <c r="I83" s="138">
        <v>1</v>
      </c>
      <c r="J83" s="138">
        <v>1</v>
      </c>
    </row>
    <row r="84" spans="1:11" ht="45" x14ac:dyDescent="0.25">
      <c r="A84" s="49" t="s">
        <v>1010</v>
      </c>
      <c r="B84" s="50" t="s">
        <v>1011</v>
      </c>
      <c r="C84" s="46"/>
      <c r="D84" s="46"/>
      <c r="E84" s="46"/>
      <c r="F84" s="46"/>
      <c r="G84" s="46"/>
      <c r="H84" s="46"/>
      <c r="I84" s="46"/>
      <c r="J84" s="46"/>
    </row>
    <row r="85" spans="1:11" ht="45" x14ac:dyDescent="0.25">
      <c r="A85" s="44" t="s">
        <v>1013</v>
      </c>
      <c r="B85" s="45" t="s">
        <v>1012</v>
      </c>
      <c r="C85" s="95"/>
      <c r="D85" s="44" t="s">
        <v>1325</v>
      </c>
      <c r="E85" s="44"/>
      <c r="F85" s="94">
        <f>F86/F87</f>
        <v>19.797307996832938</v>
      </c>
      <c r="G85" s="94">
        <f>G86/G87</f>
        <v>23.466091245376077</v>
      </c>
      <c r="H85" s="94">
        <f>H86/H87</f>
        <v>24.859484777517565</v>
      </c>
      <c r="I85" s="94">
        <f>I86/I87</f>
        <v>22.708826901031717</v>
      </c>
      <c r="J85" s="94">
        <f>J86/J87</f>
        <v>25.861183637946041</v>
      </c>
      <c r="K85" s="3" t="s">
        <v>52</v>
      </c>
    </row>
    <row r="86" spans="1:11" ht="45" x14ac:dyDescent="0.25">
      <c r="A86" s="8"/>
      <c r="B86" s="22" t="s">
        <v>1014</v>
      </c>
      <c r="C86" s="90" t="s">
        <v>1710</v>
      </c>
      <c r="D86" s="6" t="s">
        <v>1325</v>
      </c>
      <c r="E86" s="6"/>
      <c r="F86" s="36">
        <v>50008</v>
      </c>
      <c r="G86" s="36">
        <v>57093</v>
      </c>
      <c r="H86" s="36">
        <v>63690</v>
      </c>
      <c r="I86" s="36">
        <v>59429</v>
      </c>
      <c r="J86" s="36">
        <v>59429</v>
      </c>
    </row>
    <row r="87" spans="1:11" ht="45" x14ac:dyDescent="0.25">
      <c r="A87" s="8"/>
      <c r="B87" s="22" t="s">
        <v>984</v>
      </c>
      <c r="C87" s="90" t="s">
        <v>1714</v>
      </c>
      <c r="D87" s="6" t="s">
        <v>1131</v>
      </c>
      <c r="E87" s="6"/>
      <c r="F87" s="36">
        <v>2526</v>
      </c>
      <c r="G87" s="36">
        <v>2433</v>
      </c>
      <c r="H87" s="36">
        <v>2562</v>
      </c>
      <c r="I87" s="36">
        <f>I69</f>
        <v>2617</v>
      </c>
      <c r="J87" s="36">
        <f>J69</f>
        <v>2298</v>
      </c>
    </row>
    <row r="88" spans="1:11" ht="45" x14ac:dyDescent="0.25">
      <c r="A88" s="44" t="s">
        <v>1387</v>
      </c>
      <c r="B88" s="45" t="s">
        <v>1015</v>
      </c>
      <c r="C88" s="95"/>
      <c r="D88" s="44" t="s">
        <v>9</v>
      </c>
      <c r="E88" s="44"/>
      <c r="F88" s="47">
        <f>F89/F90*100</f>
        <v>0</v>
      </c>
      <c r="G88" s="47">
        <f>G89/G90*100</f>
        <v>0</v>
      </c>
      <c r="H88" s="47">
        <f>H89/H90*100</f>
        <v>0</v>
      </c>
      <c r="I88" s="47">
        <f>I89/I90*100</f>
        <v>0</v>
      </c>
      <c r="J88" s="47">
        <f>J89/J90*100</f>
        <v>0</v>
      </c>
      <c r="K88" s="3" t="s">
        <v>52</v>
      </c>
    </row>
    <row r="89" spans="1:11" ht="60" x14ac:dyDescent="0.25">
      <c r="A89" s="8"/>
      <c r="B89" s="22" t="s">
        <v>1016</v>
      </c>
      <c r="C89" s="90" t="s">
        <v>1710</v>
      </c>
      <c r="D89" s="6" t="s">
        <v>1325</v>
      </c>
      <c r="E89" s="6"/>
      <c r="F89" s="36">
        <v>0</v>
      </c>
      <c r="G89" s="36">
        <v>0</v>
      </c>
      <c r="H89" s="36">
        <v>0</v>
      </c>
      <c r="I89" s="36">
        <v>0</v>
      </c>
      <c r="J89" s="36">
        <v>0</v>
      </c>
      <c r="K89" s="3"/>
    </row>
    <row r="90" spans="1:11" ht="45" x14ac:dyDescent="0.25">
      <c r="A90" s="8"/>
      <c r="B90" s="22" t="s">
        <v>1014</v>
      </c>
      <c r="C90" s="90" t="s">
        <v>1711</v>
      </c>
      <c r="D90" s="6" t="s">
        <v>1325</v>
      </c>
      <c r="E90" s="6"/>
      <c r="F90" s="36">
        <v>50008</v>
      </c>
      <c r="G90" s="36">
        <v>57093</v>
      </c>
      <c r="H90" s="36">
        <v>63690</v>
      </c>
      <c r="I90" s="36">
        <f>I86</f>
        <v>59429</v>
      </c>
      <c r="J90" s="36">
        <f>J86</f>
        <v>59429</v>
      </c>
      <c r="K90" s="3"/>
    </row>
    <row r="91" spans="1:11" ht="45" x14ac:dyDescent="0.25">
      <c r="A91" s="49" t="s">
        <v>1018</v>
      </c>
      <c r="B91" s="50" t="s">
        <v>1017</v>
      </c>
      <c r="C91" s="140"/>
      <c r="D91" s="46"/>
      <c r="E91" s="46"/>
      <c r="F91" s="46"/>
      <c r="G91" s="46"/>
      <c r="H91" s="46"/>
      <c r="I91" s="46"/>
      <c r="J91" s="46"/>
    </row>
    <row r="92" spans="1:11" ht="30" x14ac:dyDescent="0.25">
      <c r="A92" s="44" t="s">
        <v>1019</v>
      </c>
      <c r="B92" s="45" t="s">
        <v>1020</v>
      </c>
      <c r="C92" s="140"/>
      <c r="D92" s="44" t="s">
        <v>9</v>
      </c>
      <c r="E92" s="44"/>
      <c r="F92" s="47">
        <f>F93/F94*100</f>
        <v>0</v>
      </c>
      <c r="G92" s="47">
        <f>G93/G94*100</f>
        <v>0</v>
      </c>
      <c r="H92" s="47">
        <f>H93/H94*100</f>
        <v>0</v>
      </c>
      <c r="I92" s="47">
        <f>I93/I94*100</f>
        <v>0</v>
      </c>
      <c r="J92" s="47">
        <f>J93/J94*100</f>
        <v>0</v>
      </c>
      <c r="K92" s="3" t="s">
        <v>52</v>
      </c>
    </row>
    <row r="93" spans="1:11" ht="45" x14ac:dyDescent="0.25">
      <c r="A93" s="6"/>
      <c r="B93" s="22" t="s">
        <v>1021</v>
      </c>
      <c r="C93" s="90" t="s">
        <v>1712</v>
      </c>
      <c r="D93" s="13" t="s">
        <v>1323</v>
      </c>
      <c r="E93" s="13"/>
      <c r="F93" s="11">
        <v>0</v>
      </c>
      <c r="G93" s="11">
        <v>0</v>
      </c>
      <c r="H93" s="11">
        <v>0</v>
      </c>
      <c r="I93" s="11">
        <v>0</v>
      </c>
      <c r="J93" s="11">
        <v>0</v>
      </c>
      <c r="K93" s="3"/>
    </row>
    <row r="94" spans="1:11" ht="45" x14ac:dyDescent="0.25">
      <c r="A94" s="6"/>
      <c r="B94" s="22" t="s">
        <v>1022</v>
      </c>
      <c r="C94" s="90" t="s">
        <v>1713</v>
      </c>
      <c r="D94" s="13" t="s">
        <v>1323</v>
      </c>
      <c r="E94" s="13"/>
      <c r="F94" s="11">
        <v>1</v>
      </c>
      <c r="G94" s="11">
        <v>1</v>
      </c>
      <c r="H94" s="11">
        <v>1</v>
      </c>
      <c r="I94" s="11">
        <v>1</v>
      </c>
      <c r="J94" s="11">
        <v>1</v>
      </c>
      <c r="K94" s="3"/>
    </row>
    <row r="95" spans="1:11" ht="45" x14ac:dyDescent="0.25">
      <c r="A95" s="49" t="s">
        <v>1024</v>
      </c>
      <c r="B95" s="50" t="s">
        <v>1023</v>
      </c>
      <c r="C95" s="46"/>
      <c r="D95" s="46"/>
      <c r="E95" s="46"/>
      <c r="F95" s="46"/>
      <c r="G95" s="46"/>
      <c r="H95" s="46"/>
      <c r="I95" s="46"/>
      <c r="J95" s="46"/>
    </row>
    <row r="96" spans="1:11" ht="45" x14ac:dyDescent="0.25">
      <c r="A96" s="44" t="s">
        <v>1026</v>
      </c>
      <c r="B96" s="45" t="s">
        <v>1025</v>
      </c>
      <c r="C96" s="140"/>
      <c r="D96" s="44" t="s">
        <v>9</v>
      </c>
      <c r="E96" s="44"/>
      <c r="F96" s="47">
        <f>F97/F98*100</f>
        <v>100</v>
      </c>
      <c r="G96" s="47">
        <f>G97/G98*100</f>
        <v>100</v>
      </c>
      <c r="H96" s="47">
        <f>H97/H98*100</f>
        <v>100</v>
      </c>
      <c r="I96" s="47">
        <f>I97/I98*100</f>
        <v>100</v>
      </c>
      <c r="J96" s="47">
        <f>J97/J98*100</f>
        <v>100</v>
      </c>
      <c r="K96" s="3" t="s">
        <v>1009</v>
      </c>
    </row>
    <row r="97" spans="1:11" ht="45" x14ac:dyDescent="0.25">
      <c r="A97" s="8"/>
      <c r="B97" s="22" t="s">
        <v>1027</v>
      </c>
      <c r="C97" s="90" t="s">
        <v>1715</v>
      </c>
      <c r="D97" s="13" t="s">
        <v>1323</v>
      </c>
      <c r="E97" s="13"/>
      <c r="F97" s="11">
        <v>1</v>
      </c>
      <c r="G97" s="11">
        <v>1</v>
      </c>
      <c r="H97" s="11">
        <v>1</v>
      </c>
      <c r="I97" s="11">
        <v>1</v>
      </c>
      <c r="J97" s="11">
        <v>1</v>
      </c>
    </row>
    <row r="98" spans="1:11" ht="45" x14ac:dyDescent="0.25">
      <c r="A98" s="8"/>
      <c r="B98" s="22" t="s">
        <v>990</v>
      </c>
      <c r="C98" s="90" t="s">
        <v>1704</v>
      </c>
      <c r="D98" s="13" t="s">
        <v>1323</v>
      </c>
      <c r="E98" s="13"/>
      <c r="F98" s="11">
        <v>1</v>
      </c>
      <c r="G98" s="11">
        <v>1</v>
      </c>
      <c r="H98" s="11">
        <v>1</v>
      </c>
      <c r="I98" s="11">
        <v>1</v>
      </c>
      <c r="J98" s="11">
        <v>1</v>
      </c>
    </row>
    <row r="99" spans="1:11" ht="45" x14ac:dyDescent="0.25">
      <c r="A99" s="44" t="s">
        <v>1028</v>
      </c>
      <c r="B99" s="45" t="s">
        <v>1029</v>
      </c>
      <c r="C99" s="95"/>
      <c r="D99" s="44" t="s">
        <v>9</v>
      </c>
      <c r="E99" s="44"/>
      <c r="F99" s="47">
        <f>F100/F101*100</f>
        <v>100</v>
      </c>
      <c r="G99" s="47">
        <f>G100/G101*100</f>
        <v>100</v>
      </c>
      <c r="H99" s="47">
        <f>H100/H101*100</f>
        <v>100</v>
      </c>
      <c r="I99" s="47">
        <f>I100/I101*100</f>
        <v>100</v>
      </c>
      <c r="J99" s="47">
        <f>J100/J101*100</f>
        <v>100</v>
      </c>
      <c r="K99" s="3" t="s">
        <v>1009</v>
      </c>
    </row>
    <row r="100" spans="1:11" ht="45" x14ac:dyDescent="0.25">
      <c r="A100" s="8"/>
      <c r="B100" s="22" t="s">
        <v>1030</v>
      </c>
      <c r="C100" s="90" t="s">
        <v>1716</v>
      </c>
      <c r="D100" s="13" t="s">
        <v>1323</v>
      </c>
      <c r="E100" s="13"/>
      <c r="F100" s="11">
        <v>1</v>
      </c>
      <c r="G100" s="11">
        <v>1</v>
      </c>
      <c r="H100" s="11">
        <v>1</v>
      </c>
      <c r="I100" s="11">
        <v>1</v>
      </c>
      <c r="J100" s="11">
        <v>1</v>
      </c>
    </row>
    <row r="101" spans="1:11" ht="45" x14ac:dyDescent="0.25">
      <c r="A101" s="8"/>
      <c r="B101" s="22" t="s">
        <v>990</v>
      </c>
      <c r="C101" s="90" t="s">
        <v>1713</v>
      </c>
      <c r="D101" s="13" t="s">
        <v>1323</v>
      </c>
      <c r="E101" s="13"/>
      <c r="F101" s="11">
        <v>1</v>
      </c>
      <c r="G101" s="11">
        <v>1</v>
      </c>
      <c r="H101" s="11">
        <v>1</v>
      </c>
      <c r="I101" s="11">
        <v>1</v>
      </c>
      <c r="J101" s="11">
        <v>1</v>
      </c>
    </row>
    <row r="102" spans="1:11" ht="45" x14ac:dyDescent="0.25">
      <c r="A102" s="44" t="s">
        <v>1031</v>
      </c>
      <c r="B102" s="45" t="s">
        <v>1032</v>
      </c>
      <c r="C102" s="44"/>
      <c r="D102" s="44" t="s">
        <v>9</v>
      </c>
      <c r="E102" s="44"/>
      <c r="F102" s="47">
        <f>F103/F104*100</f>
        <v>0</v>
      </c>
      <c r="G102" s="47">
        <f>G103/G104*100</f>
        <v>0</v>
      </c>
      <c r="H102" s="47">
        <f>H103/H104*100</f>
        <v>0</v>
      </c>
      <c r="I102" s="47">
        <f>I103/I104*100</f>
        <v>0</v>
      </c>
      <c r="J102" s="47">
        <f>J103/J104*100</f>
        <v>0</v>
      </c>
      <c r="K102" s="3" t="s">
        <v>1009</v>
      </c>
    </row>
    <row r="103" spans="1:11" ht="45" x14ac:dyDescent="0.25">
      <c r="A103" s="8"/>
      <c r="B103" s="22" t="s">
        <v>1033</v>
      </c>
      <c r="C103" s="90" t="s">
        <v>1717</v>
      </c>
      <c r="D103" s="13" t="s">
        <v>1323</v>
      </c>
      <c r="E103" s="13"/>
      <c r="F103" s="11">
        <v>0</v>
      </c>
      <c r="G103" s="11">
        <v>0</v>
      </c>
      <c r="H103" s="11">
        <v>0</v>
      </c>
      <c r="I103" s="11">
        <v>0</v>
      </c>
      <c r="J103" s="11">
        <v>0</v>
      </c>
    </row>
    <row r="104" spans="1:11" ht="45" x14ac:dyDescent="0.25">
      <c r="A104" s="8"/>
      <c r="B104" s="22" t="s">
        <v>990</v>
      </c>
      <c r="C104" s="90" t="s">
        <v>1704</v>
      </c>
      <c r="D104" s="13" t="s">
        <v>1323</v>
      </c>
      <c r="E104" s="13"/>
      <c r="F104" s="11">
        <v>1</v>
      </c>
      <c r="G104" s="11">
        <v>1</v>
      </c>
      <c r="H104" s="11">
        <v>1</v>
      </c>
      <c r="I104" s="11">
        <v>1</v>
      </c>
      <c r="J104" s="11">
        <v>1</v>
      </c>
    </row>
    <row r="105" spans="1:11" ht="45" x14ac:dyDescent="0.25">
      <c r="A105" s="44" t="s">
        <v>1034</v>
      </c>
      <c r="B105" s="45" t="s">
        <v>1035</v>
      </c>
      <c r="C105" s="95"/>
      <c r="D105" s="44" t="s">
        <v>9</v>
      </c>
      <c r="E105" s="44"/>
      <c r="F105" s="47">
        <f>F106/F107*100</f>
        <v>100</v>
      </c>
      <c r="G105" s="47">
        <f>G106/G107*100</f>
        <v>0</v>
      </c>
      <c r="H105" s="47">
        <f>H106/H107*100</f>
        <v>0</v>
      </c>
      <c r="I105" s="47">
        <f>I106/I107*100</f>
        <v>0</v>
      </c>
      <c r="J105" s="47">
        <f>J106/J107*100</f>
        <v>0</v>
      </c>
      <c r="K105" s="3" t="s">
        <v>1009</v>
      </c>
    </row>
    <row r="106" spans="1:11" ht="45" x14ac:dyDescent="0.25">
      <c r="A106" s="8"/>
      <c r="B106" s="22" t="s">
        <v>1036</v>
      </c>
      <c r="C106" s="90" t="s">
        <v>1718</v>
      </c>
      <c r="D106" s="13" t="s">
        <v>1323</v>
      </c>
      <c r="E106" s="13"/>
      <c r="F106" s="11">
        <v>1</v>
      </c>
      <c r="G106" s="11">
        <v>0</v>
      </c>
      <c r="H106" s="11">
        <v>0</v>
      </c>
      <c r="I106" s="11">
        <v>0</v>
      </c>
      <c r="J106" s="11">
        <v>0</v>
      </c>
    </row>
    <row r="107" spans="1:11" ht="45" x14ac:dyDescent="0.25">
      <c r="A107" s="8"/>
      <c r="B107" s="22" t="s">
        <v>990</v>
      </c>
      <c r="C107" s="90" t="s">
        <v>1704</v>
      </c>
      <c r="D107" s="13" t="s">
        <v>1323</v>
      </c>
      <c r="E107" s="13"/>
      <c r="F107" s="11">
        <v>1</v>
      </c>
      <c r="G107" s="11">
        <v>1</v>
      </c>
      <c r="H107" s="11">
        <v>1</v>
      </c>
      <c r="I107" s="11">
        <v>1</v>
      </c>
      <c r="J107" s="11">
        <v>1</v>
      </c>
    </row>
    <row r="108" spans="1:11" ht="30" x14ac:dyDescent="0.25">
      <c r="A108" s="65" t="s">
        <v>1038</v>
      </c>
      <c r="B108" s="66" t="s">
        <v>1037</v>
      </c>
      <c r="C108" s="67"/>
      <c r="D108" s="67"/>
      <c r="E108" s="67"/>
      <c r="F108" s="67"/>
      <c r="G108" s="67"/>
      <c r="H108" s="67"/>
      <c r="I108" s="67"/>
      <c r="J108" s="67"/>
    </row>
    <row r="109" spans="1:11" ht="90" x14ac:dyDescent="0.25">
      <c r="A109" s="68" t="s">
        <v>1039</v>
      </c>
      <c r="B109" s="69" t="s">
        <v>1352</v>
      </c>
      <c r="C109" s="67"/>
      <c r="D109" s="68"/>
      <c r="E109" s="68"/>
      <c r="F109" s="58"/>
      <c r="G109" s="58"/>
      <c r="H109" s="58"/>
      <c r="I109" s="58"/>
      <c r="J109" s="58"/>
      <c r="K109" s="3" t="s">
        <v>112</v>
      </c>
    </row>
    <row r="110" spans="1:11" ht="90" x14ac:dyDescent="0.25">
      <c r="A110" s="38"/>
      <c r="B110" s="70" t="s">
        <v>1353</v>
      </c>
      <c r="C110" s="38" t="s">
        <v>1380</v>
      </c>
      <c r="D110" s="71" t="s">
        <v>9</v>
      </c>
      <c r="E110" s="71"/>
      <c r="F110" s="43" t="e">
        <f>F114/$F$118*100</f>
        <v>#DIV/0!</v>
      </c>
      <c r="G110" s="43" t="e">
        <f>G114/$F$118*100</f>
        <v>#DIV/0!</v>
      </c>
      <c r="H110" s="43" t="e">
        <f>H114/$F$118*100</f>
        <v>#DIV/0!</v>
      </c>
      <c r="I110" s="43" t="e">
        <f>I114/$F$118*100</f>
        <v>#DIV/0!</v>
      </c>
      <c r="J110" s="43" t="e">
        <f>J114/$F$118*100</f>
        <v>#DIV/0!</v>
      </c>
      <c r="K110" s="3"/>
    </row>
    <row r="111" spans="1:11" ht="90" x14ac:dyDescent="0.25">
      <c r="A111" s="38"/>
      <c r="B111" s="70" t="s">
        <v>1354</v>
      </c>
      <c r="C111" s="38" t="s">
        <v>1380</v>
      </c>
      <c r="D111" s="71" t="s">
        <v>9</v>
      </c>
      <c r="E111" s="71"/>
      <c r="F111" s="43" t="e">
        <f t="shared" ref="F111:G113" si="19">F115/$F$118*100</f>
        <v>#DIV/0!</v>
      </c>
      <c r="G111" s="43" t="e">
        <f t="shared" si="19"/>
        <v>#DIV/0!</v>
      </c>
      <c r="H111" s="43" t="e">
        <f t="shared" ref="H111:J111" si="20">H115/$F$118*100</f>
        <v>#DIV/0!</v>
      </c>
      <c r="I111" s="43" t="e">
        <f t="shared" ref="I111" si="21">I115/$F$118*100</f>
        <v>#DIV/0!</v>
      </c>
      <c r="J111" s="43" t="e">
        <f t="shared" si="20"/>
        <v>#DIV/0!</v>
      </c>
      <c r="K111" s="3"/>
    </row>
    <row r="112" spans="1:11" ht="90" x14ac:dyDescent="0.25">
      <c r="A112" s="38"/>
      <c r="B112" s="70" t="s">
        <v>1355</v>
      </c>
      <c r="C112" s="38" t="s">
        <v>1380</v>
      </c>
      <c r="D112" s="71" t="s">
        <v>9</v>
      </c>
      <c r="E112" s="71"/>
      <c r="F112" s="43" t="e">
        <f t="shared" si="19"/>
        <v>#DIV/0!</v>
      </c>
      <c r="G112" s="43" t="e">
        <f t="shared" si="19"/>
        <v>#DIV/0!</v>
      </c>
      <c r="H112" s="43" t="e">
        <f t="shared" ref="H112:J112" si="22">H116/$F$118*100</f>
        <v>#DIV/0!</v>
      </c>
      <c r="I112" s="43" t="e">
        <f t="shared" ref="I112" si="23">I116/$F$118*100</f>
        <v>#DIV/0!</v>
      </c>
      <c r="J112" s="43" t="e">
        <f t="shared" si="22"/>
        <v>#DIV/0!</v>
      </c>
      <c r="K112" s="3"/>
    </row>
    <row r="113" spans="1:11" ht="90" x14ac:dyDescent="0.25">
      <c r="A113" s="38"/>
      <c r="B113" s="70" t="s">
        <v>1356</v>
      </c>
      <c r="C113" s="38" t="s">
        <v>1380</v>
      </c>
      <c r="D113" s="71" t="s">
        <v>9</v>
      </c>
      <c r="E113" s="71"/>
      <c r="F113" s="43" t="e">
        <f t="shared" si="19"/>
        <v>#DIV/0!</v>
      </c>
      <c r="G113" s="43" t="e">
        <f t="shared" si="19"/>
        <v>#DIV/0!</v>
      </c>
      <c r="H113" s="43" t="e">
        <f t="shared" ref="H113:J113" si="24">H117/$F$118*100</f>
        <v>#DIV/0!</v>
      </c>
      <c r="I113" s="43" t="e">
        <f t="shared" ref="I113" si="25">I117/$F$118*100</f>
        <v>#DIV/0!</v>
      </c>
      <c r="J113" s="43" t="e">
        <f t="shared" si="24"/>
        <v>#DIV/0!</v>
      </c>
      <c r="K113" s="3"/>
    </row>
    <row r="114" spans="1:11" ht="90" x14ac:dyDescent="0.25">
      <c r="A114" s="38"/>
      <c r="B114" s="70" t="s">
        <v>1353</v>
      </c>
      <c r="C114" s="38" t="s">
        <v>1380</v>
      </c>
      <c r="D114" s="71" t="s">
        <v>1131</v>
      </c>
      <c r="E114" s="71"/>
      <c r="F114" s="40"/>
      <c r="G114" s="40"/>
      <c r="H114" s="40"/>
      <c r="I114" s="40"/>
      <c r="J114" s="40"/>
      <c r="K114" s="3"/>
    </row>
    <row r="115" spans="1:11" ht="90" x14ac:dyDescent="0.25">
      <c r="A115" s="38"/>
      <c r="B115" s="70" t="s">
        <v>1354</v>
      </c>
      <c r="C115" s="38" t="s">
        <v>1380</v>
      </c>
      <c r="D115" s="71" t="s">
        <v>1131</v>
      </c>
      <c r="E115" s="71"/>
      <c r="F115" s="40"/>
      <c r="G115" s="40"/>
      <c r="H115" s="40"/>
      <c r="I115" s="40"/>
      <c r="J115" s="40"/>
      <c r="K115" s="3"/>
    </row>
    <row r="116" spans="1:11" ht="90" x14ac:dyDescent="0.25">
      <c r="A116" s="38"/>
      <c r="B116" s="70" t="s">
        <v>1355</v>
      </c>
      <c r="C116" s="38" t="s">
        <v>1380</v>
      </c>
      <c r="D116" s="71" t="s">
        <v>1131</v>
      </c>
      <c r="E116" s="71"/>
      <c r="F116" s="40"/>
      <c r="G116" s="40"/>
      <c r="H116" s="40"/>
      <c r="I116" s="40"/>
      <c r="J116" s="40"/>
      <c r="K116" s="3"/>
    </row>
    <row r="117" spans="1:11" ht="90" x14ac:dyDescent="0.25">
      <c r="A117" s="38"/>
      <c r="B117" s="70" t="s">
        <v>1356</v>
      </c>
      <c r="C117" s="38" t="s">
        <v>1380</v>
      </c>
      <c r="D117" s="71" t="s">
        <v>1131</v>
      </c>
      <c r="E117" s="71"/>
      <c r="F117" s="40"/>
      <c r="G117" s="40"/>
      <c r="H117" s="40"/>
      <c r="I117" s="40"/>
      <c r="J117" s="40"/>
      <c r="K117" s="3"/>
    </row>
    <row r="118" spans="1:11" ht="90" x14ac:dyDescent="0.25">
      <c r="A118" s="38"/>
      <c r="B118" s="72" t="s">
        <v>1377</v>
      </c>
      <c r="C118" s="38" t="s">
        <v>1380</v>
      </c>
      <c r="D118" s="71" t="s">
        <v>1131</v>
      </c>
      <c r="E118" s="71"/>
      <c r="F118" s="40"/>
      <c r="G118" s="40"/>
      <c r="H118" s="40"/>
      <c r="I118" s="40"/>
      <c r="J118" s="40"/>
      <c r="K118" s="3"/>
    </row>
  </sheetData>
  <mergeCells count="8">
    <mergeCell ref="B38:B39"/>
    <mergeCell ref="A38:A39"/>
    <mergeCell ref="A7:H7"/>
    <mergeCell ref="A3:H3"/>
    <mergeCell ref="A4:H4"/>
    <mergeCell ref="B11:B13"/>
    <mergeCell ref="A8:H8"/>
    <mergeCell ref="A11:A13"/>
  </mergeCells>
  <dataValidations count="1">
    <dataValidation type="whole" allowBlank="1" showInputMessage="1" showErrorMessage="1" errorTitle="Ошибка ввода" error="Попытка ввсети данные отличные от числовых или целочисленных" sqref="I54:J54 F32:F40 F11:G13 I55:K55 F67:J69 H43:J43 F89:J90 H11:J14 F97:J97 F86:J87 F54:H55 G32:J42 F49:J49">
      <formula1>0</formula1>
      <formula2>999999999999</formula2>
    </dataValidation>
  </dataValidations>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6"/>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58" t="s">
        <v>0</v>
      </c>
      <c r="B3" s="258"/>
      <c r="C3" s="258"/>
      <c r="D3" s="258"/>
      <c r="E3" s="258"/>
      <c r="F3" s="258"/>
      <c r="G3" s="258"/>
      <c r="H3" s="14"/>
    </row>
    <row r="4" spans="1:8" ht="18.75" x14ac:dyDescent="0.3">
      <c r="A4" s="258" t="s">
        <v>1</v>
      </c>
      <c r="B4" s="258"/>
      <c r="C4" s="258"/>
      <c r="D4" s="258"/>
      <c r="E4" s="258"/>
      <c r="F4" s="258"/>
      <c r="G4" s="258"/>
      <c r="H4" s="25"/>
    </row>
    <row r="5" spans="1:8" x14ac:dyDescent="0.25">
      <c r="A5" s="1"/>
      <c r="B5" s="1"/>
      <c r="C5" s="1"/>
      <c r="D5" s="1"/>
      <c r="E5" s="1"/>
      <c r="F5" s="1"/>
      <c r="G5" s="1"/>
      <c r="H5" s="1"/>
    </row>
    <row r="6" spans="1:8" ht="45" x14ac:dyDescent="0.25">
      <c r="A6" s="4" t="s">
        <v>6</v>
      </c>
      <c r="B6" s="4" t="s">
        <v>431</v>
      </c>
      <c r="C6" s="5" t="s">
        <v>10</v>
      </c>
      <c r="D6" s="5" t="s">
        <v>11</v>
      </c>
      <c r="E6" s="5" t="s">
        <v>1622</v>
      </c>
      <c r="F6" s="5" t="s">
        <v>1623</v>
      </c>
      <c r="G6" s="5" t="s">
        <v>1640</v>
      </c>
      <c r="H6" s="2" t="s">
        <v>16</v>
      </c>
    </row>
    <row r="7" spans="1:8" x14ac:dyDescent="0.25">
      <c r="A7" s="257" t="s">
        <v>927</v>
      </c>
      <c r="B7" s="257"/>
      <c r="C7" s="257"/>
      <c r="D7" s="257"/>
      <c r="E7" s="257"/>
      <c r="F7" s="257"/>
      <c r="G7" s="257"/>
    </row>
    <row r="8" spans="1:8" x14ac:dyDescent="0.25">
      <c r="A8" s="257" t="s">
        <v>1040</v>
      </c>
      <c r="B8" s="257"/>
      <c r="C8" s="257"/>
      <c r="D8" s="257"/>
      <c r="E8" s="257"/>
      <c r="F8" s="257"/>
      <c r="G8" s="257"/>
    </row>
    <row r="9" spans="1:8" ht="30" x14ac:dyDescent="0.25">
      <c r="A9" s="65" t="s">
        <v>1042</v>
      </c>
      <c r="B9" s="66" t="s">
        <v>1041</v>
      </c>
      <c r="C9" s="69"/>
      <c r="D9" s="67"/>
      <c r="E9" s="67"/>
      <c r="F9" s="67"/>
      <c r="G9" s="67"/>
    </row>
    <row r="10" spans="1:8" ht="60" x14ac:dyDescent="0.25">
      <c r="A10" s="68" t="s">
        <v>1046</v>
      </c>
      <c r="B10" s="69" t="s">
        <v>1043</v>
      </c>
      <c r="C10" s="69"/>
      <c r="D10" s="68" t="s">
        <v>9</v>
      </c>
      <c r="E10" s="58" t="e">
        <f>E11/E12*100</f>
        <v>#DIV/0!</v>
      </c>
      <c r="F10" s="58" t="e">
        <f>F11/F12*100</f>
        <v>#DIV/0!</v>
      </c>
      <c r="G10" s="58" t="e">
        <f>G11/G12*100</f>
        <v>#DIV/0!</v>
      </c>
      <c r="H10" s="3" t="s">
        <v>52</v>
      </c>
    </row>
    <row r="11" spans="1:8" ht="45" customHeight="1" x14ac:dyDescent="0.25">
      <c r="A11" s="38"/>
      <c r="B11" s="72" t="s">
        <v>1044</v>
      </c>
      <c r="C11" s="38" t="s">
        <v>162</v>
      </c>
      <c r="D11" s="38" t="s">
        <v>1131</v>
      </c>
      <c r="E11" s="38"/>
      <c r="F11" s="38"/>
      <c r="G11" s="38"/>
    </row>
    <row r="12" spans="1:8" ht="45" customHeight="1" x14ac:dyDescent="0.25">
      <c r="A12" s="38"/>
      <c r="B12" s="72" t="s">
        <v>1045</v>
      </c>
      <c r="C12" s="38" t="s">
        <v>162</v>
      </c>
      <c r="D12" s="38" t="s">
        <v>1131</v>
      </c>
      <c r="E12" s="38"/>
      <c r="F12" s="38"/>
      <c r="G12" s="38"/>
    </row>
    <row r="13" spans="1:8" ht="90" x14ac:dyDescent="0.25">
      <c r="A13" s="155" t="s">
        <v>1047</v>
      </c>
      <c r="B13" s="156" t="s">
        <v>1683</v>
      </c>
      <c r="C13" s="155"/>
      <c r="D13" s="155" t="s">
        <v>9</v>
      </c>
      <c r="E13" s="160" t="e">
        <f>1/E14*E21</f>
        <v>#DIV/0!</v>
      </c>
      <c r="F13" s="160" t="e">
        <f>1/F14*F21</f>
        <v>#DIV/0!</v>
      </c>
      <c r="G13" s="160" t="e">
        <f>1/G14*G21</f>
        <v>#DIV/0!</v>
      </c>
      <c r="H13" s="3" t="s">
        <v>112</v>
      </c>
    </row>
    <row r="14" spans="1:8" ht="105" x14ac:dyDescent="0.25">
      <c r="A14" s="155"/>
      <c r="B14" s="156" t="s">
        <v>1056</v>
      </c>
      <c r="C14" s="155" t="s">
        <v>1049</v>
      </c>
      <c r="D14" s="155"/>
      <c r="E14" s="155">
        <f>E15+E16+E17+E18+E19+E20</f>
        <v>0</v>
      </c>
      <c r="F14" s="155">
        <f>F15+F16+F17+F18+F19+F20</f>
        <v>0</v>
      </c>
      <c r="G14" s="155">
        <f>G15+G16+G17+G18+G19+G20</f>
        <v>0</v>
      </c>
    </row>
    <row r="15" spans="1:8" x14ac:dyDescent="0.25">
      <c r="A15" s="155"/>
      <c r="B15" s="156" t="s">
        <v>1050</v>
      </c>
      <c r="C15" s="155"/>
      <c r="D15" s="155" t="s">
        <v>1131</v>
      </c>
      <c r="E15" s="155"/>
      <c r="F15" s="155"/>
      <c r="G15" s="155"/>
    </row>
    <row r="16" spans="1:8" ht="45" x14ac:dyDescent="0.25">
      <c r="A16" s="156"/>
      <c r="B16" s="156" t="s">
        <v>1051</v>
      </c>
      <c r="C16" s="155"/>
      <c r="D16" s="155" t="s">
        <v>1131</v>
      </c>
      <c r="E16" s="155"/>
      <c r="F16" s="155"/>
      <c r="G16" s="155"/>
    </row>
    <row r="17" spans="1:8" ht="45" x14ac:dyDescent="0.25">
      <c r="A17" s="156"/>
      <c r="B17" s="156" t="s">
        <v>1052</v>
      </c>
      <c r="C17" s="155"/>
      <c r="D17" s="155" t="s">
        <v>1131</v>
      </c>
      <c r="E17" s="155"/>
      <c r="F17" s="155"/>
      <c r="G17" s="155"/>
    </row>
    <row r="18" spans="1:8" ht="45" x14ac:dyDescent="0.25">
      <c r="A18" s="156"/>
      <c r="B18" s="156" t="s">
        <v>1053</v>
      </c>
      <c r="C18" s="155"/>
      <c r="D18" s="155" t="s">
        <v>1131</v>
      </c>
      <c r="E18" s="155"/>
      <c r="F18" s="155"/>
      <c r="G18" s="155"/>
    </row>
    <row r="19" spans="1:8" ht="30" x14ac:dyDescent="0.25">
      <c r="A19" s="156"/>
      <c r="B19" s="156" t="s">
        <v>1054</v>
      </c>
      <c r="C19" s="155"/>
      <c r="D19" s="155" t="s">
        <v>1131</v>
      </c>
      <c r="E19" s="155"/>
      <c r="F19" s="155"/>
      <c r="G19" s="155"/>
    </row>
    <row r="20" spans="1:8" ht="45" x14ac:dyDescent="0.25">
      <c r="A20" s="156"/>
      <c r="B20" s="156" t="s">
        <v>1055</v>
      </c>
      <c r="C20" s="155"/>
      <c r="D20" s="155" t="s">
        <v>1131</v>
      </c>
      <c r="E20" s="155"/>
      <c r="F20" s="155"/>
      <c r="G20" s="155"/>
    </row>
    <row r="21" spans="1:8" ht="105" x14ac:dyDescent="0.25">
      <c r="A21" s="156"/>
      <c r="B21" s="156" t="s">
        <v>1048</v>
      </c>
      <c r="C21" s="155" t="s">
        <v>1049</v>
      </c>
      <c r="D21" s="155" t="s">
        <v>1131</v>
      </c>
      <c r="E21" s="155"/>
      <c r="F21" s="155"/>
      <c r="G21" s="155"/>
    </row>
    <row r="22" spans="1:8" ht="45" x14ac:dyDescent="0.25">
      <c r="A22" s="44" t="s">
        <v>1057</v>
      </c>
      <c r="B22" s="45" t="s">
        <v>1058</v>
      </c>
      <c r="C22" s="44"/>
      <c r="D22" s="44" t="s">
        <v>9</v>
      </c>
      <c r="E22" s="47">
        <f>E23/E24*100</f>
        <v>18.897240602760178</v>
      </c>
      <c r="F22" s="47">
        <f>F23/F24*100</f>
        <v>18.897240602760178</v>
      </c>
      <c r="G22" s="47" t="e">
        <f>G23/G24*100</f>
        <v>#DIV/0!</v>
      </c>
      <c r="H22" s="3" t="s">
        <v>52</v>
      </c>
    </row>
    <row r="23" spans="1:8" ht="30" x14ac:dyDescent="0.25">
      <c r="A23" s="33"/>
      <c r="B23" s="22" t="s">
        <v>1059</v>
      </c>
      <c r="C23" s="6" t="s">
        <v>1060</v>
      </c>
      <c r="D23" s="6" t="s">
        <v>1131</v>
      </c>
      <c r="E23" s="13">
        <v>121003</v>
      </c>
      <c r="F23" s="13">
        <v>121003</v>
      </c>
      <c r="G23" s="13"/>
    </row>
    <row r="24" spans="1:8" ht="30" x14ac:dyDescent="0.25">
      <c r="A24" s="33"/>
      <c r="B24" s="22" t="s">
        <v>1061</v>
      </c>
      <c r="C24" s="6" t="s">
        <v>1062</v>
      </c>
      <c r="D24" s="6" t="s">
        <v>1131</v>
      </c>
      <c r="E24" s="13">
        <v>640321</v>
      </c>
      <c r="F24" s="13">
        <v>640321</v>
      </c>
      <c r="G24" s="13"/>
    </row>
    <row r="25" spans="1:8" ht="30" x14ac:dyDescent="0.25">
      <c r="A25" s="49" t="s">
        <v>1063</v>
      </c>
      <c r="B25" s="50" t="s">
        <v>1064</v>
      </c>
      <c r="C25" s="46"/>
      <c r="D25" s="44"/>
      <c r="E25" s="51"/>
      <c r="F25" s="51"/>
      <c r="G25" s="51"/>
    </row>
    <row r="26" spans="1:8" ht="60" x14ac:dyDescent="0.25">
      <c r="A26" s="44" t="s">
        <v>1066</v>
      </c>
      <c r="B26" s="45" t="s">
        <v>1065</v>
      </c>
      <c r="C26" s="46"/>
      <c r="D26" s="44" t="s">
        <v>9</v>
      </c>
      <c r="E26" s="47">
        <f>E27/E28*100</f>
        <v>3.3354544928638132</v>
      </c>
      <c r="F26" s="47">
        <f>F27/F28*100</f>
        <v>3.3354544928638132</v>
      </c>
      <c r="G26" s="47" t="e">
        <f>G27/G28*100</f>
        <v>#DIV/0!</v>
      </c>
      <c r="H26" s="3" t="s">
        <v>52</v>
      </c>
    </row>
    <row r="27" spans="1:8" ht="45" x14ac:dyDescent="0.25">
      <c r="A27" s="6"/>
      <c r="B27" s="22" t="s">
        <v>1067</v>
      </c>
      <c r="C27" s="6" t="s">
        <v>1068</v>
      </c>
      <c r="D27" s="6" t="s">
        <v>1131</v>
      </c>
      <c r="E27" s="138">
        <v>4036</v>
      </c>
      <c r="F27" s="138">
        <v>4036</v>
      </c>
      <c r="G27" s="138"/>
      <c r="H27" s="3"/>
    </row>
    <row r="28" spans="1:8" ht="30" x14ac:dyDescent="0.25">
      <c r="A28" s="6"/>
      <c r="B28" s="22" t="s">
        <v>1059</v>
      </c>
      <c r="C28" s="6" t="s">
        <v>1069</v>
      </c>
      <c r="D28" s="6" t="s">
        <v>1131</v>
      </c>
      <c r="E28" s="13">
        <v>121003</v>
      </c>
      <c r="F28" s="13">
        <v>121003</v>
      </c>
      <c r="G28" s="13"/>
      <c r="H28" s="3"/>
    </row>
    <row r="29" spans="1:8" ht="45" x14ac:dyDescent="0.25">
      <c r="A29" s="65" t="s">
        <v>1070</v>
      </c>
      <c r="B29" s="66" t="s">
        <v>1071</v>
      </c>
      <c r="C29" s="67"/>
      <c r="D29" s="67"/>
      <c r="E29" s="67"/>
      <c r="F29" s="67"/>
      <c r="G29" s="67"/>
    </row>
    <row r="30" spans="1:8" ht="75" x14ac:dyDescent="0.25">
      <c r="A30" s="68" t="s">
        <v>1072</v>
      </c>
      <c r="B30" s="69" t="s">
        <v>1073</v>
      </c>
      <c r="C30" s="67"/>
      <c r="D30" s="68"/>
      <c r="E30" s="58"/>
      <c r="F30" s="58"/>
      <c r="G30" s="58"/>
      <c r="H30" s="3" t="s">
        <v>675</v>
      </c>
    </row>
    <row r="31" spans="1:8" x14ac:dyDescent="0.25">
      <c r="A31" s="68"/>
      <c r="B31" s="88" t="s">
        <v>1348</v>
      </c>
      <c r="C31" s="68"/>
      <c r="D31" s="68" t="s">
        <v>9</v>
      </c>
      <c r="E31" s="58" t="e">
        <f>E33/E35*100</f>
        <v>#DIV/0!</v>
      </c>
      <c r="F31" s="58" t="e">
        <f>F33/F35*100</f>
        <v>#DIV/0!</v>
      </c>
      <c r="G31" s="58" t="e">
        <f>G33/G35*100</f>
        <v>#DIV/0!</v>
      </c>
      <c r="H31" s="3"/>
    </row>
    <row r="32" spans="1:8" x14ac:dyDescent="0.25">
      <c r="A32" s="68"/>
      <c r="B32" s="88" t="s">
        <v>1349</v>
      </c>
      <c r="C32" s="68"/>
      <c r="D32" s="68" t="s">
        <v>9</v>
      </c>
      <c r="E32" s="58" t="e">
        <f>E34/E35*100</f>
        <v>#DIV/0!</v>
      </c>
      <c r="F32" s="58" t="e">
        <f>F34/F35*100</f>
        <v>#DIV/0!</v>
      </c>
      <c r="G32" s="58" t="e">
        <f>G34/G35*100</f>
        <v>#DIV/0!</v>
      </c>
      <c r="H32" s="3"/>
    </row>
    <row r="33" spans="1:8" ht="75" x14ac:dyDescent="0.25">
      <c r="A33" s="38"/>
      <c r="B33" s="72" t="s">
        <v>1074</v>
      </c>
      <c r="C33" s="38" t="s">
        <v>162</v>
      </c>
      <c r="D33" s="38" t="s">
        <v>1131</v>
      </c>
      <c r="E33" s="40"/>
      <c r="F33" s="40"/>
      <c r="G33" s="40"/>
      <c r="H33" s="3"/>
    </row>
    <row r="34" spans="1:8" ht="75" x14ac:dyDescent="0.25">
      <c r="A34" s="38"/>
      <c r="B34" s="72" t="s">
        <v>1075</v>
      </c>
      <c r="C34" s="38" t="s">
        <v>162</v>
      </c>
      <c r="D34" s="38" t="s">
        <v>1131</v>
      </c>
      <c r="E34" s="40"/>
      <c r="F34" s="40"/>
      <c r="G34" s="40"/>
      <c r="H34" s="3"/>
    </row>
    <row r="35" spans="1:8" ht="60" x14ac:dyDescent="0.25">
      <c r="A35" s="38"/>
      <c r="B35" s="72" t="s">
        <v>1076</v>
      </c>
      <c r="C35" s="38" t="s">
        <v>162</v>
      </c>
      <c r="D35" s="38" t="s">
        <v>1131</v>
      </c>
      <c r="E35" s="40"/>
      <c r="F35" s="40"/>
      <c r="G35" s="40"/>
      <c r="H35" s="3"/>
    </row>
    <row r="36" spans="1:8" ht="60" x14ac:dyDescent="0.25">
      <c r="A36" s="65" t="s">
        <v>1077</v>
      </c>
      <c r="B36" s="66" t="s">
        <v>1078</v>
      </c>
      <c r="C36" s="67"/>
      <c r="D36" s="68"/>
      <c r="E36" s="67"/>
      <c r="F36" s="67"/>
      <c r="G36" s="67"/>
    </row>
    <row r="37" spans="1:8" ht="75" x14ac:dyDescent="0.25">
      <c r="A37" s="68" t="s">
        <v>1080</v>
      </c>
      <c r="B37" s="69" t="s">
        <v>1079</v>
      </c>
      <c r="C37" s="67"/>
      <c r="D37" s="68" t="s">
        <v>9</v>
      </c>
      <c r="E37" s="58" t="e">
        <f>E38/E39*100</f>
        <v>#DIV/0!</v>
      </c>
      <c r="F37" s="58" t="e">
        <f>F38/F39*100</f>
        <v>#DIV/0!</v>
      </c>
      <c r="G37" s="58" t="e">
        <f>G38/G39*100</f>
        <v>#DIV/0!</v>
      </c>
      <c r="H37" s="3" t="s">
        <v>1083</v>
      </c>
    </row>
    <row r="38" spans="1:8" ht="60" x14ac:dyDescent="0.25">
      <c r="A38" s="38"/>
      <c r="B38" s="72" t="s">
        <v>1081</v>
      </c>
      <c r="C38" s="38" t="s">
        <v>162</v>
      </c>
      <c r="D38" s="38" t="s">
        <v>1325</v>
      </c>
      <c r="E38" s="40"/>
      <c r="F38" s="40"/>
      <c r="G38" s="40"/>
      <c r="H38" s="21"/>
    </row>
    <row r="39" spans="1:8" ht="45" x14ac:dyDescent="0.25">
      <c r="A39" s="38"/>
      <c r="B39" s="72" t="s">
        <v>1082</v>
      </c>
      <c r="C39" s="38" t="s">
        <v>162</v>
      </c>
      <c r="D39" s="38" t="s">
        <v>1325</v>
      </c>
      <c r="E39" s="40"/>
      <c r="F39" s="40"/>
      <c r="G39" s="40"/>
    </row>
    <row r="40" spans="1:8" ht="60" x14ac:dyDescent="0.25">
      <c r="A40" s="68" t="s">
        <v>1085</v>
      </c>
      <c r="B40" s="69" t="s">
        <v>1084</v>
      </c>
      <c r="C40" s="67"/>
      <c r="D40" s="68"/>
      <c r="E40" s="58"/>
      <c r="F40" s="58"/>
      <c r="G40" s="58"/>
      <c r="H40" s="3" t="s">
        <v>675</v>
      </c>
    </row>
    <row r="41" spans="1:8" x14ac:dyDescent="0.25">
      <c r="A41" s="68"/>
      <c r="B41" s="69" t="s">
        <v>209</v>
      </c>
      <c r="C41" s="67"/>
      <c r="D41" s="68" t="s">
        <v>1323</v>
      </c>
      <c r="E41" s="58" t="e">
        <f>E43/E45*100</f>
        <v>#DIV/0!</v>
      </c>
      <c r="F41" s="58" t="e">
        <f>F43/F45*100</f>
        <v>#DIV/0!</v>
      </c>
      <c r="G41" s="58" t="e">
        <f>G43/G45*100</f>
        <v>#DIV/0!</v>
      </c>
      <c r="H41" s="3"/>
    </row>
    <row r="42" spans="1:8" x14ac:dyDescent="0.25">
      <c r="A42" s="68"/>
      <c r="B42" s="69" t="s">
        <v>248</v>
      </c>
      <c r="C42" s="67"/>
      <c r="D42" s="68" t="s">
        <v>1323</v>
      </c>
      <c r="E42" s="58" t="e">
        <f>E44/E45*100</f>
        <v>#DIV/0!</v>
      </c>
      <c r="F42" s="58" t="e">
        <f>F44/F45*100</f>
        <v>#DIV/0!</v>
      </c>
      <c r="G42" s="58" t="e">
        <f>G44/G45*100</f>
        <v>#DIV/0!</v>
      </c>
      <c r="H42" s="3"/>
    </row>
    <row r="43" spans="1:8" ht="45" x14ac:dyDescent="0.25">
      <c r="A43" s="38"/>
      <c r="B43" s="72" t="s">
        <v>1086</v>
      </c>
      <c r="C43" s="38" t="s">
        <v>162</v>
      </c>
      <c r="D43" s="38" t="s">
        <v>1323</v>
      </c>
      <c r="E43" s="40"/>
      <c r="F43" s="40"/>
      <c r="G43" s="40"/>
      <c r="H43" s="3"/>
    </row>
    <row r="44" spans="1:8" ht="60" x14ac:dyDescent="0.25">
      <c r="A44" s="38"/>
      <c r="B44" s="72" t="s">
        <v>1087</v>
      </c>
      <c r="C44" s="38" t="s">
        <v>162</v>
      </c>
      <c r="D44" s="38" t="s">
        <v>1323</v>
      </c>
      <c r="E44" s="40"/>
      <c r="F44" s="40"/>
      <c r="G44" s="40"/>
      <c r="H44" s="3"/>
    </row>
    <row r="45" spans="1:8" ht="45" x14ac:dyDescent="0.25">
      <c r="A45" s="38"/>
      <c r="B45" s="72" t="s">
        <v>1088</v>
      </c>
      <c r="C45" s="38" t="s">
        <v>162</v>
      </c>
      <c r="D45" s="38" t="s">
        <v>1131</v>
      </c>
      <c r="E45" s="40"/>
      <c r="F45" s="40"/>
      <c r="G45" s="40"/>
      <c r="H45" s="3"/>
    </row>
    <row r="46" spans="1:8" ht="60" x14ac:dyDescent="0.25">
      <c r="A46" s="65" t="s">
        <v>1089</v>
      </c>
      <c r="B46" s="66" t="s">
        <v>1090</v>
      </c>
      <c r="C46" s="67"/>
      <c r="D46" s="67"/>
      <c r="E46" s="67"/>
      <c r="F46" s="67"/>
      <c r="G46" s="67"/>
    </row>
    <row r="47" spans="1:8" ht="75" x14ac:dyDescent="0.25">
      <c r="A47" s="68" t="s">
        <v>1092</v>
      </c>
      <c r="B47" s="69" t="s">
        <v>1091</v>
      </c>
      <c r="C47" s="67"/>
      <c r="D47" s="68"/>
      <c r="E47" s="58"/>
      <c r="F47" s="58"/>
      <c r="G47" s="58"/>
      <c r="H47" s="3" t="s">
        <v>675</v>
      </c>
    </row>
    <row r="48" spans="1:8" x14ac:dyDescent="0.25">
      <c r="A48" s="68"/>
      <c r="B48" s="69" t="s">
        <v>1093</v>
      </c>
      <c r="C48" s="67"/>
      <c r="D48" s="68" t="s">
        <v>9</v>
      </c>
      <c r="E48" s="58" t="e">
        <f>E51/E54*100</f>
        <v>#DIV/0!</v>
      </c>
      <c r="F48" s="58" t="e">
        <f>F51/F54*100</f>
        <v>#DIV/0!</v>
      </c>
      <c r="G48" s="58" t="e">
        <f>G51/G54*100</f>
        <v>#DIV/0!</v>
      </c>
      <c r="H48" s="3"/>
    </row>
    <row r="49" spans="1:8" x14ac:dyDescent="0.25">
      <c r="A49" s="68"/>
      <c r="B49" s="69" t="s">
        <v>604</v>
      </c>
      <c r="C49" s="67"/>
      <c r="D49" s="68" t="s">
        <v>9</v>
      </c>
      <c r="E49" s="58" t="e">
        <f t="shared" ref="E49:F50" si="0">E52/E55*100</f>
        <v>#DIV/0!</v>
      </c>
      <c r="F49" s="58" t="e">
        <f t="shared" si="0"/>
        <v>#DIV/0!</v>
      </c>
      <c r="G49" s="58" t="e">
        <f t="shared" ref="G49" si="1">G52/G55*100</f>
        <v>#DIV/0!</v>
      </c>
      <c r="H49" s="3"/>
    </row>
    <row r="50" spans="1:8" x14ac:dyDescent="0.25">
      <c r="A50" s="68"/>
      <c r="B50" s="69" t="s">
        <v>624</v>
      </c>
      <c r="C50" s="67"/>
      <c r="D50" s="68" t="s">
        <v>9</v>
      </c>
      <c r="E50" s="58" t="e">
        <f t="shared" si="0"/>
        <v>#DIV/0!</v>
      </c>
      <c r="F50" s="58" t="e">
        <f t="shared" si="0"/>
        <v>#DIV/0!</v>
      </c>
      <c r="G50" s="58" t="e">
        <f t="shared" ref="G50" si="2">G53/G56*100</f>
        <v>#DIV/0!</v>
      </c>
      <c r="H50" s="3"/>
    </row>
    <row r="51" spans="1:8" ht="49.5" customHeight="1" x14ac:dyDescent="0.25">
      <c r="A51" s="38"/>
      <c r="B51" s="72" t="s">
        <v>1094</v>
      </c>
      <c r="C51" s="38" t="s">
        <v>162</v>
      </c>
      <c r="D51" s="38" t="s">
        <v>1323</v>
      </c>
      <c r="E51" s="40"/>
      <c r="F51" s="40"/>
      <c r="G51" s="40"/>
      <c r="H51" s="21"/>
    </row>
    <row r="52" spans="1:8" ht="49.5" customHeight="1" x14ac:dyDescent="0.25">
      <c r="A52" s="38"/>
      <c r="B52" s="72" t="s">
        <v>1095</v>
      </c>
      <c r="C52" s="38" t="s">
        <v>162</v>
      </c>
      <c r="D52" s="38" t="s">
        <v>1323</v>
      </c>
      <c r="E52" s="40"/>
      <c r="F52" s="40"/>
      <c r="G52" s="40"/>
    </row>
    <row r="53" spans="1:8" ht="45" x14ac:dyDescent="0.25">
      <c r="A53" s="38"/>
      <c r="B53" s="72" t="s">
        <v>1096</v>
      </c>
      <c r="C53" s="38" t="s">
        <v>162</v>
      </c>
      <c r="D53" s="38" t="s">
        <v>1323</v>
      </c>
      <c r="E53" s="40"/>
      <c r="F53" s="40"/>
      <c r="G53" s="40"/>
      <c r="H53" s="21"/>
    </row>
    <row r="54" spans="1:8" ht="45" x14ac:dyDescent="0.25">
      <c r="A54" s="38"/>
      <c r="B54" s="72" t="s">
        <v>1097</v>
      </c>
      <c r="C54" s="38" t="s">
        <v>162</v>
      </c>
      <c r="D54" s="38" t="s">
        <v>1323</v>
      </c>
      <c r="E54" s="40"/>
      <c r="F54" s="40"/>
      <c r="G54" s="40"/>
    </row>
    <row r="55" spans="1:8" ht="60" x14ac:dyDescent="0.25">
      <c r="A55" s="38"/>
      <c r="B55" s="72" t="s">
        <v>1098</v>
      </c>
      <c r="C55" s="38" t="s">
        <v>162</v>
      </c>
      <c r="D55" s="38" t="s">
        <v>1323</v>
      </c>
      <c r="E55" s="40"/>
      <c r="F55" s="40"/>
      <c r="G55" s="40"/>
    </row>
    <row r="56" spans="1:8" ht="60" x14ac:dyDescent="0.25">
      <c r="A56" s="38"/>
      <c r="B56" s="72" t="s">
        <v>1099</v>
      </c>
      <c r="C56" s="38" t="s">
        <v>162</v>
      </c>
      <c r="D56" s="38" t="s">
        <v>1323</v>
      </c>
      <c r="E56" s="40"/>
      <c r="F56" s="40"/>
      <c r="G56" s="40"/>
    </row>
    <row r="57" spans="1:8" ht="30" x14ac:dyDescent="0.25">
      <c r="A57" s="65" t="s">
        <v>1100</v>
      </c>
      <c r="B57" s="66" t="s">
        <v>1101</v>
      </c>
      <c r="C57" s="67"/>
      <c r="D57" s="67"/>
      <c r="E57" s="67"/>
      <c r="F57" s="67"/>
      <c r="G57" s="67"/>
    </row>
    <row r="58" spans="1:8" ht="60" x14ac:dyDescent="0.25">
      <c r="A58" s="68" t="s">
        <v>1103</v>
      </c>
      <c r="B58" s="69" t="s">
        <v>1102</v>
      </c>
      <c r="C58" s="68"/>
      <c r="D58" s="68" t="s">
        <v>9</v>
      </c>
      <c r="E58" s="58" t="e">
        <f>E59/E60*100</f>
        <v>#DIV/0!</v>
      </c>
      <c r="F58" s="58" t="e">
        <f>F59/F60*100</f>
        <v>#DIV/0!</v>
      </c>
      <c r="G58" s="58" t="e">
        <f>G59/G60*100</f>
        <v>#DIV/0!</v>
      </c>
      <c r="H58" s="3" t="s">
        <v>675</v>
      </c>
    </row>
    <row r="59" spans="1:8" ht="30" x14ac:dyDescent="0.25">
      <c r="A59" s="73"/>
      <c r="B59" s="72" t="s">
        <v>1104</v>
      </c>
      <c r="C59" s="38" t="s">
        <v>162</v>
      </c>
      <c r="D59" s="71" t="s">
        <v>1131</v>
      </c>
      <c r="E59" s="40"/>
      <c r="F59" s="40"/>
      <c r="G59" s="40"/>
    </row>
    <row r="60" spans="1:8" ht="30" x14ac:dyDescent="0.25">
      <c r="A60" s="73"/>
      <c r="B60" s="72" t="s">
        <v>1105</v>
      </c>
      <c r="C60" s="38" t="s">
        <v>162</v>
      </c>
      <c r="D60" s="71" t="s">
        <v>1131</v>
      </c>
      <c r="E60" s="40"/>
      <c r="F60" s="40"/>
      <c r="G60" s="40"/>
    </row>
    <row r="61" spans="1:8" ht="45" x14ac:dyDescent="0.25">
      <c r="A61" s="65" t="s">
        <v>1106</v>
      </c>
      <c r="B61" s="66" t="s">
        <v>1107</v>
      </c>
      <c r="C61" s="67"/>
      <c r="D61" s="67"/>
      <c r="E61" s="67"/>
      <c r="F61" s="67"/>
      <c r="G61" s="67"/>
    </row>
    <row r="62" spans="1:8" ht="60" x14ac:dyDescent="0.25">
      <c r="A62" s="68" t="s">
        <v>1109</v>
      </c>
      <c r="B62" s="69" t="s">
        <v>1108</v>
      </c>
      <c r="C62" s="68"/>
      <c r="D62" s="68" t="s">
        <v>9</v>
      </c>
      <c r="E62" s="58" t="e">
        <f>E63/E64*100</f>
        <v>#DIV/0!</v>
      </c>
      <c r="F62" s="58" t="e">
        <f>F63/F64*100</f>
        <v>#DIV/0!</v>
      </c>
      <c r="G62" s="58" t="e">
        <f>G63/G64*100</f>
        <v>#DIV/0!</v>
      </c>
      <c r="H62" s="3" t="s">
        <v>675</v>
      </c>
    </row>
    <row r="63" spans="1:8" ht="45" x14ac:dyDescent="0.25">
      <c r="A63" s="38"/>
      <c r="B63" s="72" t="s">
        <v>1110</v>
      </c>
      <c r="C63" s="38" t="s">
        <v>162</v>
      </c>
      <c r="D63" s="71" t="s">
        <v>1325</v>
      </c>
      <c r="E63" s="40"/>
      <c r="F63" s="40"/>
      <c r="G63" s="40"/>
      <c r="H63" s="3"/>
    </row>
    <row r="64" spans="1:8" ht="45" x14ac:dyDescent="0.25">
      <c r="A64" s="38"/>
      <c r="B64" s="72" t="s">
        <v>1111</v>
      </c>
      <c r="C64" s="38" t="s">
        <v>162</v>
      </c>
      <c r="D64" s="71" t="s">
        <v>1325</v>
      </c>
      <c r="E64" s="40"/>
      <c r="F64" s="40"/>
      <c r="G64" s="40"/>
      <c r="H64" s="3"/>
    </row>
    <row r="65" spans="1:8" ht="45" x14ac:dyDescent="0.25">
      <c r="A65" s="65" t="s">
        <v>1112</v>
      </c>
      <c r="B65" s="66" t="s">
        <v>1113</v>
      </c>
      <c r="C65" s="67"/>
      <c r="D65" s="67"/>
      <c r="E65" s="67"/>
      <c r="F65" s="67"/>
      <c r="G65" s="67"/>
    </row>
    <row r="66" spans="1:8" ht="60" x14ac:dyDescent="0.25">
      <c r="A66" s="68" t="s">
        <v>1114</v>
      </c>
      <c r="B66" s="69" t="s">
        <v>1357</v>
      </c>
      <c r="C66" s="67"/>
      <c r="D66" s="68"/>
      <c r="E66" s="58"/>
      <c r="F66" s="58"/>
      <c r="G66" s="58"/>
      <c r="H66" s="3" t="s">
        <v>675</v>
      </c>
    </row>
    <row r="67" spans="1:8" x14ac:dyDescent="0.25">
      <c r="A67" s="67"/>
      <c r="B67" s="69" t="s">
        <v>665</v>
      </c>
      <c r="C67" s="68"/>
      <c r="D67" s="68" t="s">
        <v>9</v>
      </c>
      <c r="E67" s="58" t="e">
        <f t="shared" ref="E67:G68" si="3">E69/E71*100</f>
        <v>#DIV/0!</v>
      </c>
      <c r="F67" s="58" t="e">
        <f t="shared" si="3"/>
        <v>#DIV/0!</v>
      </c>
      <c r="G67" s="58" t="e">
        <f t="shared" si="3"/>
        <v>#DIV/0!</v>
      </c>
    </row>
    <row r="68" spans="1:8" x14ac:dyDescent="0.25">
      <c r="A68" s="67"/>
      <c r="B68" s="69" t="s">
        <v>670</v>
      </c>
      <c r="C68" s="68"/>
      <c r="D68" s="68" t="s">
        <v>9</v>
      </c>
      <c r="E68" s="58" t="e">
        <f t="shared" si="3"/>
        <v>#DIV/0!</v>
      </c>
      <c r="F68" s="58" t="e">
        <f t="shared" si="3"/>
        <v>#DIV/0!</v>
      </c>
      <c r="G68" s="58" t="e">
        <f t="shared" si="3"/>
        <v>#DIV/0!</v>
      </c>
    </row>
    <row r="69" spans="1:8" ht="60" x14ac:dyDescent="0.25">
      <c r="A69" s="73"/>
      <c r="B69" s="72" t="s">
        <v>1115</v>
      </c>
      <c r="C69" s="38" t="s">
        <v>162</v>
      </c>
      <c r="D69" s="71" t="s">
        <v>1322</v>
      </c>
      <c r="E69" s="40"/>
      <c r="F69" s="40"/>
      <c r="G69" s="40"/>
    </row>
    <row r="70" spans="1:8" ht="45" x14ac:dyDescent="0.25">
      <c r="A70" s="73"/>
      <c r="B70" s="72" t="s">
        <v>1116</v>
      </c>
      <c r="C70" s="38" t="s">
        <v>162</v>
      </c>
      <c r="D70" s="71" t="s">
        <v>1322</v>
      </c>
      <c r="E70" s="40"/>
      <c r="F70" s="40"/>
      <c r="G70" s="40"/>
    </row>
    <row r="71" spans="1:8" ht="45" x14ac:dyDescent="0.25">
      <c r="A71" s="73"/>
      <c r="B71" s="72" t="s">
        <v>1117</v>
      </c>
      <c r="C71" s="38" t="s">
        <v>162</v>
      </c>
      <c r="D71" s="71" t="s">
        <v>1322</v>
      </c>
      <c r="E71" s="40"/>
      <c r="F71" s="40"/>
      <c r="G71" s="40"/>
    </row>
    <row r="72" spans="1:8" ht="45" x14ac:dyDescent="0.25">
      <c r="A72" s="73"/>
      <c r="B72" s="72" t="s">
        <v>1118</v>
      </c>
      <c r="C72" s="38" t="s">
        <v>162</v>
      </c>
      <c r="D72" s="71" t="s">
        <v>1322</v>
      </c>
      <c r="E72" s="40"/>
      <c r="F72" s="40"/>
      <c r="G72" s="40"/>
    </row>
    <row r="73" spans="1:8" ht="30" x14ac:dyDescent="0.25">
      <c r="A73" s="65" t="s">
        <v>1119</v>
      </c>
      <c r="B73" s="66" t="s">
        <v>1120</v>
      </c>
      <c r="C73" s="67"/>
      <c r="D73" s="67"/>
      <c r="E73" s="67"/>
      <c r="F73" s="67"/>
      <c r="G73" s="67"/>
    </row>
    <row r="74" spans="1:8" ht="60" x14ac:dyDescent="0.25">
      <c r="A74" s="68" t="s">
        <v>1122</v>
      </c>
      <c r="B74" s="69" t="s">
        <v>1121</v>
      </c>
      <c r="C74" s="67"/>
      <c r="D74" s="68" t="s">
        <v>9</v>
      </c>
      <c r="E74" s="58" t="e">
        <f>E75/E76*100</f>
        <v>#DIV/0!</v>
      </c>
      <c r="F74" s="58" t="e">
        <f>F75/F76*100</f>
        <v>#DIV/0!</v>
      </c>
      <c r="G74" s="58" t="e">
        <f>G75/G76*100</f>
        <v>#DIV/0!</v>
      </c>
      <c r="H74" s="3" t="s">
        <v>112</v>
      </c>
    </row>
    <row r="75" spans="1:8" ht="60" x14ac:dyDescent="0.25">
      <c r="A75" s="38"/>
      <c r="B75" s="72" t="s">
        <v>1123</v>
      </c>
      <c r="C75" s="38" t="s">
        <v>593</v>
      </c>
      <c r="D75" s="71" t="s">
        <v>1325</v>
      </c>
      <c r="E75" s="40"/>
      <c r="F75" s="40"/>
      <c r="G75" s="40"/>
      <c r="H75" s="3"/>
    </row>
    <row r="76" spans="1:8" ht="60" x14ac:dyDescent="0.25">
      <c r="A76" s="38"/>
      <c r="B76" s="72" t="s">
        <v>1124</v>
      </c>
      <c r="C76" s="38" t="s">
        <v>593</v>
      </c>
      <c r="D76" s="71" t="s">
        <v>1325</v>
      </c>
      <c r="E76" s="40"/>
      <c r="F76" s="40"/>
      <c r="G76" s="40"/>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59"/>
  <sheetViews>
    <sheetView workbookViewId="0"/>
  </sheetViews>
  <sheetFormatPr defaultRowHeight="15" x14ac:dyDescent="0.25"/>
  <cols>
    <col min="2" max="2" width="75.140625" customWidth="1"/>
    <col min="3" max="3" width="20.140625" customWidth="1"/>
    <col min="4" max="4" width="16.140625" customWidth="1"/>
    <col min="5" max="7" width="12.42578125" customWidth="1"/>
    <col min="8" max="8" width="41.85546875" customWidth="1"/>
  </cols>
  <sheetData>
    <row r="3" spans="1:8" ht="18.75" x14ac:dyDescent="0.3">
      <c r="A3" s="258" t="s">
        <v>0</v>
      </c>
      <c r="B3" s="258"/>
      <c r="C3" s="258"/>
      <c r="D3" s="258"/>
      <c r="E3" s="258"/>
      <c r="F3" s="258"/>
      <c r="G3" s="258"/>
      <c r="H3" s="14"/>
    </row>
    <row r="4" spans="1:8" ht="18.75" x14ac:dyDescent="0.3">
      <c r="A4" s="258" t="s">
        <v>1</v>
      </c>
      <c r="B4" s="258"/>
      <c r="C4" s="258"/>
      <c r="D4" s="258"/>
      <c r="E4" s="258"/>
      <c r="F4" s="258"/>
      <c r="G4" s="258"/>
      <c r="H4" s="25"/>
    </row>
    <row r="5" spans="1:8" x14ac:dyDescent="0.25">
      <c r="A5" s="1"/>
      <c r="B5" s="1"/>
      <c r="C5" s="1"/>
      <c r="D5" s="1"/>
      <c r="E5" s="1"/>
      <c r="F5" s="1"/>
      <c r="G5" s="1"/>
      <c r="H5" s="1"/>
    </row>
    <row r="6" spans="1:8" ht="45" x14ac:dyDescent="0.25">
      <c r="A6" s="4" t="s">
        <v>6</v>
      </c>
      <c r="B6" s="4" t="s">
        <v>431</v>
      </c>
      <c r="C6" s="5" t="s">
        <v>10</v>
      </c>
      <c r="D6" s="5" t="s">
        <v>11</v>
      </c>
      <c r="E6" s="5" t="s">
        <v>1622</v>
      </c>
      <c r="F6" s="5" t="s">
        <v>1623</v>
      </c>
      <c r="G6" s="5" t="s">
        <v>1640</v>
      </c>
      <c r="H6" s="2" t="s">
        <v>16</v>
      </c>
    </row>
    <row r="7" spans="1:8" x14ac:dyDescent="0.25">
      <c r="A7" s="257" t="s">
        <v>1125</v>
      </c>
      <c r="B7" s="257"/>
      <c r="C7" s="257"/>
      <c r="D7" s="257"/>
      <c r="E7" s="257"/>
      <c r="F7" s="257"/>
      <c r="G7" s="257"/>
    </row>
    <row r="8" spans="1:8" x14ac:dyDescent="0.25">
      <c r="A8" s="257" t="s">
        <v>1126</v>
      </c>
      <c r="B8" s="257"/>
      <c r="C8" s="257"/>
      <c r="D8" s="257"/>
      <c r="E8" s="257"/>
      <c r="F8" s="257"/>
      <c r="G8" s="257"/>
    </row>
    <row r="9" spans="1:8" ht="30" x14ac:dyDescent="0.25">
      <c r="A9" s="49" t="s">
        <v>1127</v>
      </c>
      <c r="B9" s="50" t="s">
        <v>1200</v>
      </c>
      <c r="C9" s="45"/>
      <c r="D9" s="46"/>
      <c r="E9" s="46"/>
      <c r="F9" s="46"/>
      <c r="G9" s="46"/>
    </row>
    <row r="10" spans="1:8" ht="75" x14ac:dyDescent="0.25">
      <c r="A10" s="44" t="s">
        <v>1133</v>
      </c>
      <c r="B10" s="45" t="s">
        <v>1128</v>
      </c>
      <c r="C10" s="45"/>
      <c r="D10" s="44" t="s">
        <v>1358</v>
      </c>
      <c r="E10" s="47">
        <f>E11</f>
        <v>7.5650000000000004</v>
      </c>
      <c r="F10" s="47">
        <f>F11</f>
        <v>10.718</v>
      </c>
      <c r="G10" s="47">
        <f>G11</f>
        <v>0</v>
      </c>
      <c r="H10" s="3" t="s">
        <v>158</v>
      </c>
    </row>
    <row r="11" spans="1:8" ht="45" customHeight="1" x14ac:dyDescent="0.25">
      <c r="A11" s="6"/>
      <c r="B11" s="22" t="s">
        <v>1129</v>
      </c>
      <c r="C11" s="6" t="s">
        <v>1130</v>
      </c>
      <c r="D11" s="6" t="s">
        <v>1358</v>
      </c>
      <c r="E11" s="42">
        <f>0.112+7.453</f>
        <v>7.5650000000000004</v>
      </c>
      <c r="F11" s="42">
        <v>10.718</v>
      </c>
      <c r="G11" s="42"/>
    </row>
    <row r="12" spans="1:8" ht="60" x14ac:dyDescent="0.25">
      <c r="A12" s="44" t="s">
        <v>1134</v>
      </c>
      <c r="B12" s="45" t="s">
        <v>1132</v>
      </c>
      <c r="C12" s="44"/>
      <c r="D12" s="44"/>
      <c r="E12" s="52"/>
      <c r="F12" s="52"/>
      <c r="G12" s="52"/>
      <c r="H12" s="3" t="s">
        <v>28</v>
      </c>
    </row>
    <row r="13" spans="1:8" ht="30" x14ac:dyDescent="0.25">
      <c r="A13" s="44"/>
      <c r="B13" s="45" t="s">
        <v>209</v>
      </c>
      <c r="C13" s="44" t="s">
        <v>1135</v>
      </c>
      <c r="D13" s="44" t="s">
        <v>1358</v>
      </c>
      <c r="E13" s="44">
        <v>62.401000000000003</v>
      </c>
      <c r="F13" s="44">
        <v>62.401000000000003</v>
      </c>
      <c r="G13" s="44"/>
    </row>
    <row r="14" spans="1:8" ht="30" x14ac:dyDescent="0.25">
      <c r="A14" s="44"/>
      <c r="B14" s="45" t="s">
        <v>1359</v>
      </c>
      <c r="C14" s="44" t="s">
        <v>1136</v>
      </c>
      <c r="D14" s="44" t="s">
        <v>1358</v>
      </c>
      <c r="E14" s="44">
        <v>15.874000000000001</v>
      </c>
      <c r="F14" s="44">
        <v>15.874000000000001</v>
      </c>
      <c r="G14" s="44"/>
    </row>
    <row r="15" spans="1:8" ht="30" x14ac:dyDescent="0.25">
      <c r="A15" s="64"/>
      <c r="B15" s="45" t="s">
        <v>1360</v>
      </c>
      <c r="C15" s="44" t="s">
        <v>1137</v>
      </c>
      <c r="D15" s="44" t="s">
        <v>1358</v>
      </c>
      <c r="E15" s="44">
        <v>10.478999999999999</v>
      </c>
      <c r="F15" s="44">
        <v>10.478999999999999</v>
      </c>
      <c r="G15" s="44"/>
    </row>
    <row r="16" spans="1:8" ht="30" x14ac:dyDescent="0.25">
      <c r="A16" s="64"/>
      <c r="B16" s="45" t="s">
        <v>1361</v>
      </c>
      <c r="C16" s="44" t="s">
        <v>1138</v>
      </c>
      <c r="D16" s="44" t="s">
        <v>1358</v>
      </c>
      <c r="E16" s="44">
        <v>37.991</v>
      </c>
      <c r="F16" s="44">
        <v>37.991</v>
      </c>
      <c r="G16" s="44"/>
    </row>
    <row r="17" spans="1:8" ht="45" x14ac:dyDescent="0.25">
      <c r="A17" s="44" t="s">
        <v>1142</v>
      </c>
      <c r="B17" s="45" t="s">
        <v>1139</v>
      </c>
      <c r="C17" s="44"/>
      <c r="D17" s="44" t="s">
        <v>9</v>
      </c>
      <c r="E17" s="47">
        <f>E18/E19*100</f>
        <v>9.7452683888237299</v>
      </c>
      <c r="F17" s="47">
        <f>F18/F19*100</f>
        <v>9.7452683888237299</v>
      </c>
      <c r="G17" s="47" t="e">
        <f>G18/G19*100</f>
        <v>#DIV/0!</v>
      </c>
      <c r="H17" s="3" t="s">
        <v>28</v>
      </c>
    </row>
    <row r="18" spans="1:8" ht="45" x14ac:dyDescent="0.25">
      <c r="A18" s="33"/>
      <c r="B18" s="22" t="s">
        <v>1140</v>
      </c>
      <c r="C18" s="6" t="s">
        <v>1135</v>
      </c>
      <c r="D18" s="6" t="s">
        <v>1131</v>
      </c>
      <c r="E18" s="13">
        <v>62401</v>
      </c>
      <c r="F18" s="13">
        <v>62401</v>
      </c>
      <c r="G18" s="13"/>
    </row>
    <row r="19" spans="1:8" ht="30" x14ac:dyDescent="0.25">
      <c r="A19" s="33"/>
      <c r="B19" s="22" t="s">
        <v>1141</v>
      </c>
      <c r="C19" s="6" t="s">
        <v>1062</v>
      </c>
      <c r="D19" s="6" t="s">
        <v>1131</v>
      </c>
      <c r="E19" s="13">
        <v>640321</v>
      </c>
      <c r="F19" s="13">
        <v>640321</v>
      </c>
      <c r="G19" s="13"/>
    </row>
    <row r="20" spans="1:8" ht="30" x14ac:dyDescent="0.25">
      <c r="A20" s="49" t="s">
        <v>1143</v>
      </c>
      <c r="B20" s="50" t="s">
        <v>1144</v>
      </c>
      <c r="C20" s="46"/>
      <c r="D20" s="44"/>
      <c r="E20" s="51"/>
      <c r="F20" s="51"/>
      <c r="G20" s="51"/>
    </row>
    <row r="21" spans="1:8" ht="60" x14ac:dyDescent="0.25">
      <c r="A21" s="44" t="s">
        <v>1146</v>
      </c>
      <c r="B21" s="45" t="s">
        <v>1145</v>
      </c>
      <c r="C21" s="46"/>
      <c r="D21" s="44" t="s">
        <v>9</v>
      </c>
      <c r="E21" s="47">
        <f>E22/E23*100</f>
        <v>40.691553101989207</v>
      </c>
      <c r="F21" s="47">
        <f>F22/F23*100</f>
        <v>40.691553101989207</v>
      </c>
      <c r="G21" s="47" t="e">
        <f>G22/G23*100</f>
        <v>#DIV/0!</v>
      </c>
      <c r="H21" s="3" t="s">
        <v>28</v>
      </c>
    </row>
    <row r="22" spans="1:8" ht="60" x14ac:dyDescent="0.25">
      <c r="A22" s="6"/>
      <c r="B22" s="22" t="s">
        <v>1147</v>
      </c>
      <c r="C22" s="6" t="s">
        <v>1148</v>
      </c>
      <c r="D22" s="6" t="s">
        <v>1131</v>
      </c>
      <c r="E22" s="138">
        <v>49238</v>
      </c>
      <c r="F22" s="138">
        <v>49238</v>
      </c>
      <c r="G22" s="138"/>
      <c r="H22" s="3"/>
    </row>
    <row r="23" spans="1:8" ht="60" x14ac:dyDescent="0.25">
      <c r="A23" s="6"/>
      <c r="B23" s="22" t="s">
        <v>1149</v>
      </c>
      <c r="C23" s="6" t="s">
        <v>1069</v>
      </c>
      <c r="D23" s="6" t="s">
        <v>1131</v>
      </c>
      <c r="E23" s="138">
        <v>121003</v>
      </c>
      <c r="F23" s="138">
        <v>121003</v>
      </c>
      <c r="G23" s="138"/>
      <c r="H23" s="3"/>
    </row>
    <row r="24" spans="1:8" ht="45" x14ac:dyDescent="0.25">
      <c r="A24" s="65" t="s">
        <v>1150</v>
      </c>
      <c r="B24" s="66" t="s">
        <v>1151</v>
      </c>
      <c r="C24" s="67"/>
      <c r="D24" s="67"/>
      <c r="E24" s="67"/>
      <c r="F24" s="67"/>
      <c r="G24" s="67"/>
    </row>
    <row r="25" spans="1:8" ht="75" x14ac:dyDescent="0.25">
      <c r="A25" s="68" t="s">
        <v>1153</v>
      </c>
      <c r="B25" s="69" t="s">
        <v>1152</v>
      </c>
      <c r="C25" s="67"/>
      <c r="D25" s="68" t="s">
        <v>9</v>
      </c>
      <c r="E25" s="58" t="e">
        <f>E26/E27*100</f>
        <v>#DIV/0!</v>
      </c>
      <c r="F25" s="58" t="e">
        <f>F26/F27*100</f>
        <v>#DIV/0!</v>
      </c>
      <c r="G25" s="58" t="e">
        <f>G26/G27*100</f>
        <v>#DIV/0!</v>
      </c>
      <c r="H25" s="3" t="s">
        <v>322</v>
      </c>
    </row>
    <row r="26" spans="1:8" ht="75" x14ac:dyDescent="0.25">
      <c r="A26" s="38"/>
      <c r="B26" s="72" t="s">
        <v>1154</v>
      </c>
      <c r="C26" s="38" t="s">
        <v>162</v>
      </c>
      <c r="D26" s="38" t="s">
        <v>1131</v>
      </c>
      <c r="E26" s="40"/>
      <c r="F26" s="40"/>
      <c r="G26" s="40"/>
      <c r="H26" s="3"/>
    </row>
    <row r="27" spans="1:8" ht="60" x14ac:dyDescent="0.25">
      <c r="A27" s="38"/>
      <c r="B27" s="72" t="s">
        <v>1155</v>
      </c>
      <c r="C27" s="38" t="s">
        <v>162</v>
      </c>
      <c r="D27" s="38" t="s">
        <v>1131</v>
      </c>
      <c r="E27" s="40"/>
      <c r="F27" s="40"/>
      <c r="G27" s="40"/>
      <c r="H27" s="3"/>
    </row>
    <row r="28" spans="1:8" ht="45" x14ac:dyDescent="0.25">
      <c r="A28" s="65" t="s">
        <v>1156</v>
      </c>
      <c r="B28" s="66" t="s">
        <v>1157</v>
      </c>
      <c r="C28" s="67"/>
      <c r="D28" s="68"/>
      <c r="E28" s="67"/>
      <c r="F28" s="67"/>
      <c r="G28" s="67"/>
    </row>
    <row r="29" spans="1:8" ht="60" x14ac:dyDescent="0.25">
      <c r="A29" s="68" t="s">
        <v>1159</v>
      </c>
      <c r="B29" s="69" t="s">
        <v>1158</v>
      </c>
      <c r="C29" s="67"/>
      <c r="D29" s="68" t="s">
        <v>9</v>
      </c>
      <c r="E29" s="58" t="e">
        <f>E30/E31*100</f>
        <v>#DIV/0!</v>
      </c>
      <c r="F29" s="58" t="e">
        <f>F30/F31*100</f>
        <v>#DIV/0!</v>
      </c>
      <c r="G29" s="58" t="e">
        <f>G30/G31*100</f>
        <v>#DIV/0!</v>
      </c>
      <c r="H29" s="3" t="s">
        <v>322</v>
      </c>
    </row>
    <row r="30" spans="1:8" ht="60" x14ac:dyDescent="0.25">
      <c r="A30" s="38"/>
      <c r="B30" s="72" t="s">
        <v>1160</v>
      </c>
      <c r="C30" s="38" t="s">
        <v>162</v>
      </c>
      <c r="D30" s="38" t="s">
        <v>1325</v>
      </c>
      <c r="E30" s="40"/>
      <c r="F30" s="40"/>
      <c r="G30" s="40"/>
      <c r="H30" s="21"/>
    </row>
    <row r="31" spans="1:8" ht="45" x14ac:dyDescent="0.25">
      <c r="A31" s="38"/>
      <c r="B31" s="72" t="s">
        <v>1161</v>
      </c>
      <c r="C31" s="38" t="s">
        <v>162</v>
      </c>
      <c r="D31" s="38" t="s">
        <v>1325</v>
      </c>
      <c r="E31" s="40"/>
      <c r="F31" s="40"/>
      <c r="G31" s="40"/>
    </row>
    <row r="32" spans="1:8" ht="30" x14ac:dyDescent="0.25">
      <c r="A32" s="65" t="s">
        <v>1162</v>
      </c>
      <c r="B32" s="66" t="s">
        <v>1163</v>
      </c>
      <c r="C32" s="67"/>
      <c r="D32" s="67"/>
      <c r="E32" s="67"/>
      <c r="F32" s="67"/>
      <c r="G32" s="67"/>
    </row>
    <row r="33" spans="1:8" ht="60" x14ac:dyDescent="0.25">
      <c r="A33" s="68" t="s">
        <v>1164</v>
      </c>
      <c r="B33" s="69" t="s">
        <v>1165</v>
      </c>
      <c r="C33" s="67"/>
      <c r="D33" s="68" t="s">
        <v>9</v>
      </c>
      <c r="E33" s="58" t="e">
        <f>(E34+E35)/E36*100</f>
        <v>#DIV/0!</v>
      </c>
      <c r="F33" s="58" t="e">
        <f>(F34+F35)/F36*100</f>
        <v>#DIV/0!</v>
      </c>
      <c r="G33" s="58" t="e">
        <f>(G34+G35)/G36*100</f>
        <v>#DIV/0!</v>
      </c>
      <c r="H33" s="3" t="s">
        <v>28</v>
      </c>
    </row>
    <row r="34" spans="1:8" ht="45" x14ac:dyDescent="0.25">
      <c r="A34" s="38"/>
      <c r="B34" s="72" t="s">
        <v>1166</v>
      </c>
      <c r="C34" s="38" t="s">
        <v>1167</v>
      </c>
      <c r="D34" s="38" t="s">
        <v>1131</v>
      </c>
      <c r="E34" s="40">
        <v>0</v>
      </c>
      <c r="F34" s="40">
        <v>0</v>
      </c>
      <c r="G34" s="40"/>
      <c r="H34" s="3"/>
    </row>
    <row r="35" spans="1:8" ht="30" x14ac:dyDescent="0.25">
      <c r="A35" s="38"/>
      <c r="B35" s="72" t="s">
        <v>1168</v>
      </c>
      <c r="C35" s="38" t="s">
        <v>1169</v>
      </c>
      <c r="D35" s="38" t="s">
        <v>1131</v>
      </c>
      <c r="E35" s="40">
        <v>0</v>
      </c>
      <c r="F35" s="40">
        <v>0</v>
      </c>
      <c r="G35" s="40"/>
      <c r="H35" s="3"/>
    </row>
    <row r="36" spans="1:8" ht="45" x14ac:dyDescent="0.25">
      <c r="A36" s="38"/>
      <c r="B36" s="72" t="s">
        <v>1170</v>
      </c>
      <c r="C36" s="38" t="s">
        <v>1069</v>
      </c>
      <c r="D36" s="38" t="s">
        <v>1131</v>
      </c>
      <c r="E36" s="40">
        <v>0</v>
      </c>
      <c r="F36" s="40">
        <v>0</v>
      </c>
      <c r="G36" s="40"/>
      <c r="H36" s="3"/>
    </row>
    <row r="37" spans="1:8" ht="30" x14ac:dyDescent="0.25">
      <c r="A37" s="65" t="s">
        <v>1172</v>
      </c>
      <c r="B37" s="66" t="s">
        <v>1171</v>
      </c>
      <c r="C37" s="67"/>
      <c r="D37" s="67"/>
      <c r="E37" s="67"/>
      <c r="F37" s="67"/>
      <c r="G37" s="67"/>
    </row>
    <row r="38" spans="1:8" ht="60" x14ac:dyDescent="0.25">
      <c r="A38" s="68" t="s">
        <v>1174</v>
      </c>
      <c r="B38" s="69" t="s">
        <v>1173</v>
      </c>
      <c r="C38" s="68"/>
      <c r="D38" s="68" t="s">
        <v>9</v>
      </c>
      <c r="E38" s="58" t="e">
        <f>E39/E40*100</f>
        <v>#DIV/0!</v>
      </c>
      <c r="F38" s="58" t="e">
        <f>F39/F40*100</f>
        <v>#DIV/0!</v>
      </c>
      <c r="G38" s="58" t="e">
        <f>G39/G40*100</f>
        <v>#DIV/0!</v>
      </c>
      <c r="H38" s="3" t="s">
        <v>52</v>
      </c>
    </row>
    <row r="39" spans="1:8" ht="60" x14ac:dyDescent="0.25">
      <c r="A39" s="73"/>
      <c r="B39" s="72" t="s">
        <v>1175</v>
      </c>
      <c r="C39" s="38" t="s">
        <v>593</v>
      </c>
      <c r="D39" s="38" t="s">
        <v>1131</v>
      </c>
      <c r="E39" s="40"/>
      <c r="F39" s="40"/>
      <c r="G39" s="40"/>
    </row>
    <row r="40" spans="1:8" ht="60" x14ac:dyDescent="0.25">
      <c r="A40" s="73"/>
      <c r="B40" s="72" t="s">
        <v>1176</v>
      </c>
      <c r="C40" s="38" t="s">
        <v>593</v>
      </c>
      <c r="D40" s="38" t="s">
        <v>1131</v>
      </c>
      <c r="E40" s="40"/>
      <c r="F40" s="40"/>
      <c r="G40" s="40"/>
    </row>
    <row r="41" spans="1:8" ht="60" x14ac:dyDescent="0.25">
      <c r="A41" s="65" t="s">
        <v>1178</v>
      </c>
      <c r="B41" s="66" t="s">
        <v>1177</v>
      </c>
      <c r="C41" s="67"/>
      <c r="D41" s="67"/>
      <c r="E41" s="67"/>
      <c r="F41" s="67"/>
      <c r="G41" s="67"/>
    </row>
    <row r="42" spans="1:8" ht="105" x14ac:dyDescent="0.25">
      <c r="A42" s="68" t="s">
        <v>1180</v>
      </c>
      <c r="B42" s="69" t="s">
        <v>1179</v>
      </c>
      <c r="C42" s="68"/>
      <c r="D42" s="68"/>
      <c r="E42" s="58"/>
      <c r="F42" s="58"/>
      <c r="G42" s="58"/>
      <c r="H42" s="3" t="s">
        <v>322</v>
      </c>
    </row>
    <row r="43" spans="1:8" ht="30" x14ac:dyDescent="0.25">
      <c r="A43" s="68"/>
      <c r="B43" s="69" t="s">
        <v>1364</v>
      </c>
      <c r="C43" s="68" t="s">
        <v>162</v>
      </c>
      <c r="D43" s="68" t="s">
        <v>1323</v>
      </c>
      <c r="E43" s="58"/>
      <c r="F43" s="58"/>
      <c r="G43" s="58"/>
      <c r="H43" s="3"/>
    </row>
    <row r="44" spans="1:8" ht="30" x14ac:dyDescent="0.25">
      <c r="A44" s="68"/>
      <c r="B44" s="69" t="s">
        <v>604</v>
      </c>
      <c r="C44" s="68" t="s">
        <v>162</v>
      </c>
      <c r="D44" s="68" t="s">
        <v>1323</v>
      </c>
      <c r="E44" s="58"/>
      <c r="F44" s="58"/>
      <c r="G44" s="58"/>
      <c r="H44" s="3"/>
    </row>
    <row r="45" spans="1:8" ht="30" x14ac:dyDescent="0.25">
      <c r="A45" s="68"/>
      <c r="B45" s="69" t="s">
        <v>1363</v>
      </c>
      <c r="C45" s="68" t="s">
        <v>162</v>
      </c>
      <c r="D45" s="68" t="s">
        <v>1323</v>
      </c>
      <c r="E45" s="58"/>
      <c r="F45" s="58"/>
      <c r="G45" s="58"/>
      <c r="H45" s="3"/>
    </row>
    <row r="46" spans="1:8" ht="30" x14ac:dyDescent="0.25">
      <c r="A46" s="68"/>
      <c r="B46" s="69" t="s">
        <v>1362</v>
      </c>
      <c r="C46" s="68" t="s">
        <v>162</v>
      </c>
      <c r="D46" s="68" t="s">
        <v>1323</v>
      </c>
      <c r="E46" s="58"/>
      <c r="F46" s="58"/>
      <c r="G46" s="58"/>
      <c r="H46" s="3"/>
    </row>
    <row r="47" spans="1:8" ht="30" x14ac:dyDescent="0.25">
      <c r="A47" s="68"/>
      <c r="B47" s="69" t="s">
        <v>1093</v>
      </c>
      <c r="C47" s="68" t="s">
        <v>162</v>
      </c>
      <c r="D47" s="68" t="s">
        <v>1323</v>
      </c>
      <c r="E47" s="87"/>
      <c r="F47" s="87"/>
      <c r="G47" s="87"/>
      <c r="H47" s="3"/>
    </row>
    <row r="48" spans="1:8" ht="30" x14ac:dyDescent="0.25">
      <c r="A48" s="68"/>
      <c r="B48" s="69" t="s">
        <v>1365</v>
      </c>
      <c r="C48" s="68" t="s">
        <v>162</v>
      </c>
      <c r="D48" s="68" t="s">
        <v>1323</v>
      </c>
      <c r="E48" s="87"/>
      <c r="F48" s="87"/>
      <c r="G48" s="87"/>
      <c r="H48" s="3"/>
    </row>
    <row r="49" spans="1:8" ht="45" x14ac:dyDescent="0.25">
      <c r="A49" s="65" t="s">
        <v>1182</v>
      </c>
      <c r="B49" s="66" t="s">
        <v>1181</v>
      </c>
      <c r="C49" s="67"/>
      <c r="D49" s="67"/>
      <c r="E49" s="67"/>
      <c r="F49" s="67"/>
      <c r="G49" s="67"/>
    </row>
    <row r="50" spans="1:8" ht="60" x14ac:dyDescent="0.25">
      <c r="A50" s="68" t="s">
        <v>1184</v>
      </c>
      <c r="B50" s="69" t="s">
        <v>1183</v>
      </c>
      <c r="C50" s="67"/>
      <c r="D50" s="68"/>
      <c r="E50" s="58"/>
      <c r="F50" s="58"/>
      <c r="G50" s="58"/>
      <c r="H50" s="3" t="s">
        <v>112</v>
      </c>
    </row>
    <row r="51" spans="1:8" x14ac:dyDescent="0.25">
      <c r="A51" s="73"/>
      <c r="B51" s="72" t="s">
        <v>1185</v>
      </c>
      <c r="C51" s="38"/>
      <c r="D51" s="71" t="s">
        <v>9</v>
      </c>
      <c r="E51" s="43" t="e">
        <f>E53/E55*100</f>
        <v>#DIV/0!</v>
      </c>
      <c r="F51" s="43" t="e">
        <f>F53/F55*100</f>
        <v>#DIV/0!</v>
      </c>
      <c r="G51" s="43" t="e">
        <f>G53/G55*100</f>
        <v>#DIV/0!</v>
      </c>
    </row>
    <row r="52" spans="1:8" x14ac:dyDescent="0.25">
      <c r="A52" s="73"/>
      <c r="B52" s="70" t="s">
        <v>1366</v>
      </c>
      <c r="C52" s="38"/>
      <c r="D52" s="71" t="s">
        <v>9</v>
      </c>
      <c r="E52" s="43" t="e">
        <f>E54/E55*100</f>
        <v>#DIV/0!</v>
      </c>
      <c r="F52" s="43" t="e">
        <f>F54/F55*100</f>
        <v>#DIV/0!</v>
      </c>
      <c r="G52" s="43" t="e">
        <f>G54/G55*100</f>
        <v>#DIV/0!</v>
      </c>
    </row>
    <row r="53" spans="1:8" ht="60" x14ac:dyDescent="0.25">
      <c r="A53" s="73"/>
      <c r="B53" s="72" t="s">
        <v>1186</v>
      </c>
      <c r="C53" s="38" t="s">
        <v>162</v>
      </c>
      <c r="D53" s="71" t="s">
        <v>1325</v>
      </c>
      <c r="E53" s="40"/>
      <c r="F53" s="40"/>
      <c r="G53" s="40"/>
    </row>
    <row r="54" spans="1:8" ht="60" x14ac:dyDescent="0.25">
      <c r="A54" s="73"/>
      <c r="B54" s="72" t="s">
        <v>1187</v>
      </c>
      <c r="C54" s="38" t="s">
        <v>162</v>
      </c>
      <c r="D54" s="71" t="s">
        <v>1325</v>
      </c>
      <c r="E54" s="40"/>
      <c r="F54" s="40"/>
      <c r="G54" s="40"/>
    </row>
    <row r="55" spans="1:8" ht="60" x14ac:dyDescent="0.25">
      <c r="A55" s="73"/>
      <c r="B55" s="72" t="s">
        <v>1188</v>
      </c>
      <c r="C55" s="38" t="s">
        <v>162</v>
      </c>
      <c r="D55" s="71" t="s">
        <v>1325</v>
      </c>
      <c r="E55" s="40"/>
      <c r="F55" s="40"/>
      <c r="G55" s="40"/>
    </row>
    <row r="56" spans="1:8" ht="30" x14ac:dyDescent="0.25">
      <c r="A56" s="65" t="s">
        <v>1189</v>
      </c>
      <c r="B56" s="66" t="s">
        <v>1190</v>
      </c>
      <c r="C56" s="67"/>
      <c r="D56" s="67"/>
      <c r="E56" s="67"/>
      <c r="F56" s="67"/>
      <c r="G56" s="67"/>
    </row>
    <row r="57" spans="1:8" ht="75" x14ac:dyDescent="0.25">
      <c r="A57" s="68" t="s">
        <v>1192</v>
      </c>
      <c r="B57" s="69" t="s">
        <v>1191</v>
      </c>
      <c r="C57" s="67"/>
      <c r="D57" s="68" t="s">
        <v>9</v>
      </c>
      <c r="E57" s="58" t="e">
        <f>E58/E59*100</f>
        <v>#DIV/0!</v>
      </c>
      <c r="F57" s="58" t="e">
        <f>F58/F59*100</f>
        <v>#DIV/0!</v>
      </c>
      <c r="G57" s="58" t="e">
        <f>G58/G59*100</f>
        <v>#DIV/0!</v>
      </c>
      <c r="H57" s="3" t="s">
        <v>112</v>
      </c>
    </row>
    <row r="58" spans="1:8" ht="45" x14ac:dyDescent="0.25">
      <c r="A58" s="38"/>
      <c r="B58" s="72" t="s">
        <v>1193</v>
      </c>
      <c r="C58" s="38" t="s">
        <v>162</v>
      </c>
      <c r="D58" s="71" t="s">
        <v>1131</v>
      </c>
      <c r="E58" s="40"/>
      <c r="F58" s="40"/>
      <c r="G58" s="40"/>
      <c r="H58" s="3"/>
    </row>
    <row r="59" spans="1:8" ht="45" x14ac:dyDescent="0.25">
      <c r="A59" s="38"/>
      <c r="B59" s="72" t="s">
        <v>1194</v>
      </c>
      <c r="C59" s="38" t="s">
        <v>162</v>
      </c>
      <c r="D59" s="71" t="s">
        <v>1131</v>
      </c>
      <c r="E59" s="40"/>
      <c r="F59" s="40"/>
      <c r="G59" s="40"/>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125"/>
  <sheetViews>
    <sheetView view="pageBreakPreview" topLeftCell="B47" zoomScaleSheetLayoutView="100" workbookViewId="0">
      <selection activeCell="E99" sqref="E99:I99"/>
    </sheetView>
  </sheetViews>
  <sheetFormatPr defaultRowHeight="15" x14ac:dyDescent="0.25"/>
  <cols>
    <col min="2" max="2" width="75.140625" customWidth="1"/>
    <col min="3" max="3" width="20.140625" customWidth="1"/>
    <col min="4" max="4" width="16.140625" customWidth="1"/>
    <col min="5" max="9" width="12.42578125" customWidth="1"/>
    <col min="10" max="10" width="41.85546875" customWidth="1"/>
  </cols>
  <sheetData>
    <row r="3" spans="1:10" ht="18.75" x14ac:dyDescent="0.3">
      <c r="A3" s="258" t="s">
        <v>0</v>
      </c>
      <c r="B3" s="258"/>
      <c r="C3" s="258"/>
      <c r="D3" s="258"/>
      <c r="E3" s="258"/>
      <c r="F3" s="258"/>
      <c r="G3" s="258"/>
      <c r="H3" s="187"/>
      <c r="I3" s="185"/>
      <c r="J3" s="14"/>
    </row>
    <row r="4" spans="1:10" ht="18.75" x14ac:dyDescent="0.3">
      <c r="A4" s="258" t="s">
        <v>1</v>
      </c>
      <c r="B4" s="258"/>
      <c r="C4" s="258"/>
      <c r="D4" s="258"/>
      <c r="E4" s="258"/>
      <c r="F4" s="258"/>
      <c r="G4" s="258"/>
      <c r="H4" s="187"/>
      <c r="I4" s="185"/>
      <c r="J4" s="25"/>
    </row>
    <row r="5" spans="1:10" x14ac:dyDescent="0.25">
      <c r="A5" s="1"/>
      <c r="B5" s="1"/>
      <c r="C5" s="1"/>
      <c r="D5" s="1"/>
      <c r="E5" s="1"/>
      <c r="F5" s="1"/>
      <c r="G5" s="1"/>
      <c r="H5" s="1"/>
      <c r="I5" s="1"/>
      <c r="J5" s="1"/>
    </row>
    <row r="6" spans="1:10" ht="45" x14ac:dyDescent="0.25">
      <c r="A6" s="4" t="s">
        <v>6</v>
      </c>
      <c r="B6" s="4" t="s">
        <v>431</v>
      </c>
      <c r="C6" s="5" t="s">
        <v>10</v>
      </c>
      <c r="D6" s="5" t="s">
        <v>11</v>
      </c>
      <c r="E6" s="5" t="s">
        <v>1622</v>
      </c>
      <c r="F6" s="5" t="s">
        <v>1623</v>
      </c>
      <c r="G6" s="5" t="s">
        <v>1640</v>
      </c>
      <c r="H6" s="5" t="s">
        <v>1724</v>
      </c>
      <c r="I6" s="5" t="s">
        <v>1725</v>
      </c>
      <c r="J6" s="2" t="s">
        <v>16</v>
      </c>
    </row>
    <row r="7" spans="1:10" x14ac:dyDescent="0.25">
      <c r="A7" s="257" t="s">
        <v>1196</v>
      </c>
      <c r="B7" s="257"/>
      <c r="C7" s="257"/>
      <c r="D7" s="257"/>
      <c r="E7" s="257"/>
      <c r="F7" s="257"/>
      <c r="G7" s="257"/>
      <c r="H7" s="183"/>
      <c r="I7" s="183"/>
    </row>
    <row r="8" spans="1:10" hidden="1" x14ac:dyDescent="0.25">
      <c r="A8" s="257" t="s">
        <v>1197</v>
      </c>
      <c r="B8" s="257"/>
      <c r="C8" s="257"/>
      <c r="D8" s="257"/>
      <c r="E8" s="257"/>
      <c r="F8" s="257"/>
      <c r="G8" s="257"/>
      <c r="H8" s="183"/>
      <c r="I8" s="183"/>
    </row>
    <row r="9" spans="1:10" ht="30" hidden="1" x14ac:dyDescent="0.25">
      <c r="A9" s="142" t="s">
        <v>1198</v>
      </c>
      <c r="B9" s="143" t="s">
        <v>1199</v>
      </c>
      <c r="C9" s="119"/>
      <c r="D9" s="140"/>
      <c r="E9" s="140"/>
      <c r="F9" s="140"/>
      <c r="G9" s="140"/>
      <c r="H9" s="140"/>
      <c r="I9" s="140"/>
    </row>
    <row r="10" spans="1:10" ht="30" hidden="1" x14ac:dyDescent="0.25">
      <c r="A10" s="95" t="s">
        <v>1202</v>
      </c>
      <c r="B10" s="119" t="s">
        <v>1201</v>
      </c>
      <c r="C10" s="119"/>
      <c r="D10" s="95" t="s">
        <v>9</v>
      </c>
      <c r="E10" s="94">
        <v>13.9</v>
      </c>
      <c r="F10" s="94">
        <v>3.3</v>
      </c>
      <c r="G10" s="94"/>
      <c r="H10" s="94"/>
      <c r="I10" s="94"/>
      <c r="J10" s="3" t="s">
        <v>52</v>
      </c>
    </row>
    <row r="11" spans="1:10" ht="30" hidden="1" x14ac:dyDescent="0.25">
      <c r="A11" s="6"/>
      <c r="B11" s="22" t="s">
        <v>1203</v>
      </c>
      <c r="C11" s="6" t="s">
        <v>1204</v>
      </c>
      <c r="D11" s="6" t="s">
        <v>1325</v>
      </c>
      <c r="E11" s="6"/>
      <c r="F11" s="6"/>
      <c r="G11" s="6"/>
      <c r="H11" s="6"/>
      <c r="I11" s="6"/>
    </row>
    <row r="12" spans="1:10" ht="30" hidden="1" x14ac:dyDescent="0.25">
      <c r="A12" s="6"/>
      <c r="B12" s="22" t="s">
        <v>1205</v>
      </c>
      <c r="C12" s="6" t="s">
        <v>1206</v>
      </c>
      <c r="D12" s="6" t="s">
        <v>1325</v>
      </c>
      <c r="E12" s="6"/>
      <c r="F12" s="6"/>
      <c r="G12" s="6"/>
      <c r="H12" s="6"/>
      <c r="I12" s="6"/>
    </row>
    <row r="13" spans="1:10" ht="30" hidden="1" x14ac:dyDescent="0.25">
      <c r="A13" s="65" t="s">
        <v>1367</v>
      </c>
      <c r="B13" s="66" t="s">
        <v>1207</v>
      </c>
      <c r="C13" s="68"/>
      <c r="D13" s="68"/>
      <c r="E13" s="58"/>
      <c r="F13" s="58"/>
      <c r="G13" s="58"/>
      <c r="H13" s="58"/>
      <c r="I13" s="58"/>
      <c r="J13" s="3" t="s">
        <v>112</v>
      </c>
    </row>
    <row r="14" spans="1:10" ht="90" hidden="1" x14ac:dyDescent="0.25">
      <c r="A14" s="68" t="s">
        <v>1368</v>
      </c>
      <c r="B14" s="69" t="s">
        <v>1209</v>
      </c>
      <c r="C14" s="68"/>
      <c r="D14" s="68"/>
      <c r="E14" s="58"/>
      <c r="F14" s="58"/>
      <c r="G14" s="58"/>
      <c r="H14" s="58"/>
      <c r="I14" s="58"/>
    </row>
    <row r="15" spans="1:10" ht="30" hidden="1" x14ac:dyDescent="0.25">
      <c r="A15" s="38"/>
      <c r="B15" s="72" t="s">
        <v>1208</v>
      </c>
      <c r="C15" s="38"/>
      <c r="D15" s="38" t="s">
        <v>9</v>
      </c>
      <c r="E15" s="43" t="e">
        <f t="shared" ref="E15:F17" si="0">E19/E23*100</f>
        <v>#DIV/0!</v>
      </c>
      <c r="F15" s="43" t="e">
        <f t="shared" si="0"/>
        <v>#DIV/0!</v>
      </c>
      <c r="G15" s="43" t="e">
        <f t="shared" ref="G15:I15" si="1">G19/G23*100</f>
        <v>#DIV/0!</v>
      </c>
      <c r="H15" s="43" t="e">
        <f t="shared" ref="H15" si="2">H19/H23*100</f>
        <v>#DIV/0!</v>
      </c>
      <c r="I15" s="43" t="e">
        <f t="shared" si="1"/>
        <v>#DIV/0!</v>
      </c>
    </row>
    <row r="16" spans="1:10" hidden="1" x14ac:dyDescent="0.25">
      <c r="A16" s="38"/>
      <c r="B16" s="72" t="s">
        <v>1210</v>
      </c>
      <c r="C16" s="38"/>
      <c r="D16" s="38" t="s">
        <v>9</v>
      </c>
      <c r="E16" s="43" t="e">
        <f t="shared" si="0"/>
        <v>#DIV/0!</v>
      </c>
      <c r="F16" s="43" t="e">
        <f t="shared" si="0"/>
        <v>#DIV/0!</v>
      </c>
      <c r="G16" s="43" t="e">
        <f t="shared" ref="G16:I16" si="3">G20/G24*100</f>
        <v>#DIV/0!</v>
      </c>
      <c r="H16" s="43" t="e">
        <f t="shared" ref="H16" si="4">H20/H24*100</f>
        <v>#DIV/0!</v>
      </c>
      <c r="I16" s="43" t="e">
        <f t="shared" si="3"/>
        <v>#DIV/0!</v>
      </c>
    </row>
    <row r="17" spans="1:10" hidden="1" x14ac:dyDescent="0.25">
      <c r="A17" s="38"/>
      <c r="B17" s="72" t="s">
        <v>1211</v>
      </c>
      <c r="C17" s="38"/>
      <c r="D17" s="38" t="s">
        <v>9</v>
      </c>
      <c r="E17" s="43" t="e">
        <f t="shared" si="0"/>
        <v>#DIV/0!</v>
      </c>
      <c r="F17" s="43" t="e">
        <f t="shared" si="0"/>
        <v>#DIV/0!</v>
      </c>
      <c r="G17" s="43" t="e">
        <f t="shared" ref="G17:I17" si="5">G21/G25*100</f>
        <v>#DIV/0!</v>
      </c>
      <c r="H17" s="43" t="e">
        <f t="shared" ref="H17" si="6">H21/H25*100</f>
        <v>#DIV/0!</v>
      </c>
      <c r="I17" s="43" t="e">
        <f t="shared" si="5"/>
        <v>#DIV/0!</v>
      </c>
    </row>
    <row r="18" spans="1:10" ht="105" hidden="1" x14ac:dyDescent="0.25">
      <c r="A18" s="38"/>
      <c r="B18" s="72" t="s">
        <v>1215</v>
      </c>
      <c r="C18" s="38" t="s">
        <v>1049</v>
      </c>
      <c r="D18" s="38"/>
      <c r="E18" s="43"/>
      <c r="F18" s="43"/>
      <c r="G18" s="43"/>
      <c r="H18" s="43"/>
      <c r="I18" s="43"/>
    </row>
    <row r="19" spans="1:10" ht="45" hidden="1" x14ac:dyDescent="0.25">
      <c r="A19" s="38"/>
      <c r="B19" s="72" t="s">
        <v>1212</v>
      </c>
      <c r="C19" s="38"/>
      <c r="D19" s="38" t="s">
        <v>1131</v>
      </c>
      <c r="E19" s="38"/>
      <c r="F19" s="38"/>
      <c r="G19" s="38"/>
      <c r="H19" s="38"/>
      <c r="I19" s="38"/>
    </row>
    <row r="20" spans="1:10" ht="30" hidden="1" x14ac:dyDescent="0.25">
      <c r="A20" s="38"/>
      <c r="B20" s="72" t="s">
        <v>1213</v>
      </c>
      <c r="C20" s="38"/>
      <c r="D20" s="38" t="s">
        <v>1131</v>
      </c>
      <c r="E20" s="38"/>
      <c r="F20" s="38"/>
      <c r="G20" s="38"/>
      <c r="H20" s="38"/>
      <c r="I20" s="38"/>
    </row>
    <row r="21" spans="1:10" hidden="1" x14ac:dyDescent="0.25">
      <c r="A21" s="38"/>
      <c r="B21" s="72" t="s">
        <v>1214</v>
      </c>
      <c r="C21" s="38"/>
      <c r="D21" s="38" t="s">
        <v>1131</v>
      </c>
      <c r="E21" s="38"/>
      <c r="F21" s="38"/>
      <c r="G21" s="38"/>
      <c r="H21" s="38"/>
      <c r="I21" s="38"/>
    </row>
    <row r="22" spans="1:10" ht="105" hidden="1" x14ac:dyDescent="0.25">
      <c r="A22" s="38"/>
      <c r="B22" s="72" t="s">
        <v>1216</v>
      </c>
      <c r="C22" s="38" t="s">
        <v>1049</v>
      </c>
      <c r="D22" s="38"/>
      <c r="E22" s="38"/>
      <c r="F22" s="38"/>
      <c r="G22" s="38"/>
      <c r="H22" s="38"/>
      <c r="I22" s="38"/>
    </row>
    <row r="23" spans="1:10" ht="45" hidden="1" x14ac:dyDescent="0.25">
      <c r="A23" s="72"/>
      <c r="B23" s="72" t="s">
        <v>1212</v>
      </c>
      <c r="C23" s="38"/>
      <c r="D23" s="38" t="s">
        <v>1131</v>
      </c>
      <c r="E23" s="38"/>
      <c r="F23" s="38"/>
      <c r="G23" s="38"/>
      <c r="H23" s="38"/>
      <c r="I23" s="38"/>
    </row>
    <row r="24" spans="1:10" ht="30" hidden="1" x14ac:dyDescent="0.25">
      <c r="A24" s="72"/>
      <c r="B24" s="72" t="s">
        <v>1213</v>
      </c>
      <c r="C24" s="38"/>
      <c r="D24" s="38" t="s">
        <v>1131</v>
      </c>
      <c r="E24" s="38"/>
      <c r="F24" s="38"/>
      <c r="G24" s="38"/>
      <c r="H24" s="38"/>
      <c r="I24" s="38"/>
    </row>
    <row r="25" spans="1:10" hidden="1" x14ac:dyDescent="0.25">
      <c r="A25" s="72"/>
      <c r="B25" s="72" t="s">
        <v>1214</v>
      </c>
      <c r="C25" s="38"/>
      <c r="D25" s="38" t="s">
        <v>1131</v>
      </c>
      <c r="E25" s="38"/>
      <c r="F25" s="38"/>
      <c r="G25" s="38"/>
      <c r="H25" s="38"/>
      <c r="I25" s="38"/>
    </row>
    <row r="26" spans="1:10" ht="15" hidden="1" customHeight="1" x14ac:dyDescent="0.25">
      <c r="A26" s="257" t="s">
        <v>1217</v>
      </c>
      <c r="B26" s="257"/>
      <c r="C26" s="257"/>
      <c r="D26" s="257"/>
      <c r="E26" s="257"/>
      <c r="F26" s="257"/>
      <c r="G26" s="257"/>
      <c r="H26" s="183"/>
      <c r="I26" s="183"/>
    </row>
    <row r="27" spans="1:10" ht="60" hidden="1" x14ac:dyDescent="0.25">
      <c r="A27" s="44" t="s">
        <v>1218</v>
      </c>
      <c r="B27" s="45" t="s">
        <v>1225</v>
      </c>
      <c r="C27" s="44"/>
      <c r="D27" s="44"/>
      <c r="E27" s="52"/>
      <c r="F27" s="52"/>
      <c r="G27" s="52"/>
      <c r="H27" s="52"/>
      <c r="I27" s="52"/>
      <c r="J27" s="3" t="s">
        <v>322</v>
      </c>
    </row>
    <row r="28" spans="1:10" hidden="1" x14ac:dyDescent="0.25">
      <c r="A28" s="64"/>
      <c r="B28" s="45" t="s">
        <v>1219</v>
      </c>
      <c r="C28" s="44"/>
      <c r="D28" s="44"/>
      <c r="E28" s="47"/>
      <c r="F28" s="47"/>
      <c r="G28" s="47"/>
      <c r="H28" s="47"/>
      <c r="I28" s="47"/>
    </row>
    <row r="29" spans="1:10" hidden="1" x14ac:dyDescent="0.25">
      <c r="A29" s="64"/>
      <c r="B29" s="45" t="s">
        <v>1389</v>
      </c>
      <c r="C29" s="44"/>
      <c r="D29" s="44" t="s">
        <v>9</v>
      </c>
      <c r="E29" s="47">
        <v>0.81</v>
      </c>
      <c r="F29" s="47">
        <v>1.69</v>
      </c>
      <c r="G29" s="47"/>
      <c r="H29" s="47"/>
      <c r="I29" s="47"/>
    </row>
    <row r="30" spans="1:10" hidden="1" x14ac:dyDescent="0.25">
      <c r="A30" s="64"/>
      <c r="B30" s="45" t="s">
        <v>1391</v>
      </c>
      <c r="C30" s="44"/>
      <c r="D30" s="44" t="s">
        <v>9</v>
      </c>
      <c r="E30" s="47">
        <v>0</v>
      </c>
      <c r="F30" s="47">
        <v>0</v>
      </c>
      <c r="G30" s="47"/>
      <c r="H30" s="47"/>
      <c r="I30" s="47"/>
    </row>
    <row r="31" spans="1:10" hidden="1" x14ac:dyDescent="0.25">
      <c r="A31" s="64"/>
      <c r="B31" s="45" t="s">
        <v>1221</v>
      </c>
      <c r="C31" s="44"/>
      <c r="D31" s="44"/>
      <c r="E31" s="47"/>
      <c r="F31" s="47"/>
      <c r="G31" s="47"/>
      <c r="H31" s="47"/>
      <c r="I31" s="47"/>
    </row>
    <row r="32" spans="1:10" hidden="1" x14ac:dyDescent="0.25">
      <c r="A32" s="64"/>
      <c r="B32" s="45" t="s">
        <v>1389</v>
      </c>
      <c r="C32" s="44"/>
      <c r="D32" s="44" t="s">
        <v>9</v>
      </c>
      <c r="E32" s="47">
        <v>0.81</v>
      </c>
      <c r="F32" s="47">
        <v>1.24</v>
      </c>
      <c r="G32" s="47"/>
      <c r="H32" s="47"/>
      <c r="I32" s="47"/>
    </row>
    <row r="33" spans="1:10" hidden="1" x14ac:dyDescent="0.25">
      <c r="A33" s="64"/>
      <c r="B33" s="45" t="s">
        <v>1391</v>
      </c>
      <c r="C33" s="44"/>
      <c r="D33" s="44" t="s">
        <v>9</v>
      </c>
      <c r="E33" s="47">
        <v>0</v>
      </c>
      <c r="F33" s="47">
        <v>0</v>
      </c>
      <c r="G33" s="47"/>
      <c r="H33" s="47"/>
      <c r="I33" s="47"/>
    </row>
    <row r="34" spans="1:10" ht="75" hidden="1" x14ac:dyDescent="0.25">
      <c r="A34" s="33"/>
      <c r="B34" s="22" t="s">
        <v>1219</v>
      </c>
      <c r="C34" s="6" t="s">
        <v>1220</v>
      </c>
      <c r="D34" s="6" t="s">
        <v>1131</v>
      </c>
      <c r="E34" s="6"/>
      <c r="F34" s="6"/>
      <c r="G34" s="6"/>
      <c r="H34" s="6"/>
      <c r="I34" s="6"/>
    </row>
    <row r="35" spans="1:10" ht="90" hidden="1" x14ac:dyDescent="0.25">
      <c r="A35" s="33"/>
      <c r="B35" s="22" t="s">
        <v>1221</v>
      </c>
      <c r="C35" s="6" t="s">
        <v>1222</v>
      </c>
      <c r="D35" s="6" t="s">
        <v>1131</v>
      </c>
      <c r="E35" s="6"/>
      <c r="F35" s="6"/>
      <c r="G35" s="6"/>
      <c r="H35" s="6"/>
      <c r="I35" s="6"/>
    </row>
    <row r="36" spans="1:10" ht="45" hidden="1" x14ac:dyDescent="0.25">
      <c r="A36" s="33"/>
      <c r="B36" s="22" t="s">
        <v>380</v>
      </c>
      <c r="C36" s="6" t="s">
        <v>1223</v>
      </c>
      <c r="D36" s="6" t="s">
        <v>1131</v>
      </c>
      <c r="E36" s="6"/>
      <c r="F36" s="6"/>
      <c r="G36" s="6"/>
      <c r="H36" s="6"/>
      <c r="I36" s="6"/>
    </row>
    <row r="37" spans="1:10" ht="60" hidden="1" x14ac:dyDescent="0.25">
      <c r="A37" s="44" t="s">
        <v>1224</v>
      </c>
      <c r="B37" s="45" t="s">
        <v>1226</v>
      </c>
      <c r="C37" s="44"/>
      <c r="D37" s="46"/>
      <c r="E37" s="44"/>
      <c r="F37" s="44"/>
      <c r="G37" s="44"/>
      <c r="H37" s="44"/>
      <c r="I37" s="44"/>
      <c r="J37" s="3" t="s">
        <v>322</v>
      </c>
    </row>
    <row r="38" spans="1:10" hidden="1" x14ac:dyDescent="0.25">
      <c r="A38" s="64"/>
      <c r="B38" s="45" t="s">
        <v>1219</v>
      </c>
      <c r="C38" s="44"/>
      <c r="D38" s="44"/>
      <c r="E38" s="47"/>
      <c r="F38" s="47"/>
      <c r="G38" s="47"/>
      <c r="H38" s="47"/>
      <c r="I38" s="47"/>
    </row>
    <row r="39" spans="1:10" hidden="1" x14ac:dyDescent="0.25">
      <c r="A39" s="64"/>
      <c r="B39" s="45" t="s">
        <v>1389</v>
      </c>
      <c r="C39" s="44"/>
      <c r="D39" s="44" t="s">
        <v>9</v>
      </c>
      <c r="E39" s="47">
        <v>1.47</v>
      </c>
      <c r="F39" s="47">
        <v>1.34</v>
      </c>
      <c r="G39" s="47"/>
      <c r="H39" s="47"/>
      <c r="I39" s="47"/>
    </row>
    <row r="40" spans="1:10" hidden="1" x14ac:dyDescent="0.25">
      <c r="A40" s="64"/>
      <c r="B40" s="45" t="s">
        <v>1391</v>
      </c>
      <c r="C40" s="44"/>
      <c r="D40" s="44" t="s">
        <v>9</v>
      </c>
      <c r="E40" s="47">
        <v>6.84</v>
      </c>
      <c r="F40" s="47">
        <v>1.84</v>
      </c>
      <c r="G40" s="47"/>
      <c r="H40" s="47"/>
      <c r="I40" s="47"/>
    </row>
    <row r="41" spans="1:10" hidden="1" x14ac:dyDescent="0.25">
      <c r="A41" s="64"/>
      <c r="B41" s="45" t="s">
        <v>1221</v>
      </c>
      <c r="C41" s="44"/>
      <c r="D41" s="44"/>
      <c r="E41" s="47"/>
      <c r="F41" s="47"/>
      <c r="G41" s="47"/>
      <c r="H41" s="47"/>
      <c r="I41" s="47"/>
    </row>
    <row r="42" spans="1:10" hidden="1" x14ac:dyDescent="0.25">
      <c r="A42" s="64"/>
      <c r="B42" s="45" t="s">
        <v>1389</v>
      </c>
      <c r="C42" s="44"/>
      <c r="D42" s="44" t="s">
        <v>9</v>
      </c>
      <c r="E42" s="47">
        <v>1.47</v>
      </c>
      <c r="F42" s="47">
        <v>1.34</v>
      </c>
      <c r="G42" s="47"/>
      <c r="H42" s="47"/>
      <c r="I42" s="47"/>
    </row>
    <row r="43" spans="1:10" hidden="1" x14ac:dyDescent="0.25">
      <c r="A43" s="64"/>
      <c r="B43" s="45" t="s">
        <v>1391</v>
      </c>
      <c r="C43" s="44"/>
      <c r="D43" s="44" t="s">
        <v>9</v>
      </c>
      <c r="E43" s="47">
        <v>0.78</v>
      </c>
      <c r="F43" s="47">
        <v>1.57</v>
      </c>
      <c r="G43" s="47"/>
      <c r="H43" s="47"/>
      <c r="I43" s="47"/>
    </row>
    <row r="44" spans="1:10" ht="75" hidden="1" x14ac:dyDescent="0.25">
      <c r="A44" s="33"/>
      <c r="B44" s="22" t="s">
        <v>209</v>
      </c>
      <c r="C44" s="6" t="s">
        <v>1227</v>
      </c>
      <c r="D44" s="6" t="s">
        <v>1131</v>
      </c>
      <c r="E44" s="6"/>
      <c r="F44" s="6"/>
      <c r="G44" s="6"/>
      <c r="H44" s="6"/>
      <c r="I44" s="6"/>
    </row>
    <row r="45" spans="1:10" ht="90" hidden="1" x14ac:dyDescent="0.25">
      <c r="A45" s="33"/>
      <c r="B45" s="22" t="s">
        <v>1221</v>
      </c>
      <c r="C45" s="6" t="s">
        <v>1228</v>
      </c>
      <c r="D45" s="6" t="s">
        <v>1131</v>
      </c>
      <c r="E45" s="6"/>
      <c r="F45" s="6"/>
      <c r="G45" s="6"/>
      <c r="H45" s="6"/>
      <c r="I45" s="6"/>
    </row>
    <row r="46" spans="1:10" ht="45" hidden="1" x14ac:dyDescent="0.25">
      <c r="A46" s="33"/>
      <c r="B46" s="22" t="s">
        <v>1229</v>
      </c>
      <c r="C46" s="6" t="s">
        <v>1230</v>
      </c>
      <c r="D46" s="6" t="s">
        <v>1131</v>
      </c>
      <c r="E46" s="6"/>
      <c r="F46" s="6"/>
      <c r="G46" s="6"/>
      <c r="H46" s="6"/>
      <c r="I46" s="6"/>
    </row>
    <row r="47" spans="1:10" x14ac:dyDescent="0.25">
      <c r="A47" s="260" t="s">
        <v>1231</v>
      </c>
      <c r="B47" s="261"/>
      <c r="C47" s="261"/>
      <c r="D47" s="261"/>
      <c r="E47" s="261"/>
      <c r="F47" s="261"/>
      <c r="G47" s="261"/>
      <c r="H47" s="183"/>
      <c r="I47" s="183"/>
    </row>
    <row r="48" spans="1:10" hidden="1" x14ac:dyDescent="0.25">
      <c r="A48" s="65" t="s">
        <v>1273</v>
      </c>
      <c r="B48" s="144" t="s">
        <v>1274</v>
      </c>
      <c r="C48" s="69"/>
      <c r="D48" s="67"/>
      <c r="E48" s="67"/>
      <c r="F48" s="67"/>
      <c r="G48" s="67"/>
      <c r="H48" s="67"/>
      <c r="I48" s="67"/>
    </row>
    <row r="49" spans="1:10" ht="30" hidden="1" x14ac:dyDescent="0.25">
      <c r="A49" s="68" t="s">
        <v>1232</v>
      </c>
      <c r="B49" s="69" t="s">
        <v>1233</v>
      </c>
      <c r="C49" s="67"/>
      <c r="D49" s="68"/>
      <c r="E49" s="87"/>
      <c r="F49" s="87"/>
      <c r="G49" s="87"/>
      <c r="H49" s="87"/>
      <c r="I49" s="87"/>
      <c r="J49" s="3" t="s">
        <v>112</v>
      </c>
    </row>
    <row r="50" spans="1:10" ht="45" hidden="1" x14ac:dyDescent="0.25">
      <c r="A50" s="38"/>
      <c r="B50" s="72" t="s">
        <v>1234</v>
      </c>
      <c r="C50" s="38" t="s">
        <v>1237</v>
      </c>
      <c r="D50" s="38" t="s">
        <v>9</v>
      </c>
      <c r="E50" s="43" t="e">
        <f>E56/E62*100</f>
        <v>#DIV/0!</v>
      </c>
      <c r="F50" s="43" t="e">
        <f>F56/F62*100</f>
        <v>#DIV/0!</v>
      </c>
      <c r="G50" s="43" t="e">
        <f>G56/G62*100</f>
        <v>#DIV/0!</v>
      </c>
      <c r="H50" s="43" t="e">
        <f>H56/H62*100</f>
        <v>#DIV/0!</v>
      </c>
      <c r="I50" s="43" t="e">
        <f>I56/I62*100</f>
        <v>#DIV/0!</v>
      </c>
      <c r="J50" s="3"/>
    </row>
    <row r="51" spans="1:10" ht="45" hidden="1" x14ac:dyDescent="0.25">
      <c r="A51" s="38"/>
      <c r="B51" s="72" t="s">
        <v>1235</v>
      </c>
      <c r="C51" s="38" t="s">
        <v>1237</v>
      </c>
      <c r="D51" s="38" t="s">
        <v>9</v>
      </c>
      <c r="E51" s="43" t="e">
        <f t="shared" ref="E51:F54" si="7">E57/E63*100</f>
        <v>#DIV/0!</v>
      </c>
      <c r="F51" s="43" t="e">
        <f t="shared" si="7"/>
        <v>#DIV/0!</v>
      </c>
      <c r="G51" s="43" t="e">
        <f t="shared" ref="G51:I51" si="8">G57/G63*100</f>
        <v>#DIV/0!</v>
      </c>
      <c r="H51" s="43" t="e">
        <f t="shared" ref="H51" si="9">H57/H63*100</f>
        <v>#DIV/0!</v>
      </c>
      <c r="I51" s="43" t="e">
        <f t="shared" si="8"/>
        <v>#DIV/0!</v>
      </c>
      <c r="J51" s="3"/>
    </row>
    <row r="52" spans="1:10" ht="45" hidden="1" x14ac:dyDescent="0.25">
      <c r="A52" s="38"/>
      <c r="B52" s="72" t="s">
        <v>1238</v>
      </c>
      <c r="C52" s="38" t="s">
        <v>1237</v>
      </c>
      <c r="D52" s="38" t="s">
        <v>9</v>
      </c>
      <c r="E52" s="43" t="e">
        <f t="shared" si="7"/>
        <v>#DIV/0!</v>
      </c>
      <c r="F52" s="43" t="e">
        <f t="shared" si="7"/>
        <v>#DIV/0!</v>
      </c>
      <c r="G52" s="43" t="e">
        <f t="shared" ref="G52:I52" si="10">G58/G64*100</f>
        <v>#DIV/0!</v>
      </c>
      <c r="H52" s="43" t="e">
        <f t="shared" ref="H52" si="11">H58/H64*100</f>
        <v>#DIV/0!</v>
      </c>
      <c r="I52" s="43" t="e">
        <f t="shared" si="10"/>
        <v>#DIV/0!</v>
      </c>
      <c r="J52" s="3"/>
    </row>
    <row r="53" spans="1:10" ht="45" hidden="1" x14ac:dyDescent="0.25">
      <c r="A53" s="38"/>
      <c r="B53" s="72" t="s">
        <v>1239</v>
      </c>
      <c r="C53" s="38" t="s">
        <v>1237</v>
      </c>
      <c r="D53" s="38" t="s">
        <v>9</v>
      </c>
      <c r="E53" s="43" t="e">
        <f t="shared" si="7"/>
        <v>#DIV/0!</v>
      </c>
      <c r="F53" s="43" t="e">
        <f t="shared" si="7"/>
        <v>#DIV/0!</v>
      </c>
      <c r="G53" s="43" t="e">
        <f t="shared" ref="G53:I53" si="12">G59/G65*100</f>
        <v>#DIV/0!</v>
      </c>
      <c r="H53" s="43" t="e">
        <f t="shared" ref="H53" si="13">H59/H65*100</f>
        <v>#DIV/0!</v>
      </c>
      <c r="I53" s="43" t="e">
        <f t="shared" si="12"/>
        <v>#DIV/0!</v>
      </c>
      <c r="J53" s="3"/>
    </row>
    <row r="54" spans="1:10" ht="45" hidden="1" x14ac:dyDescent="0.25">
      <c r="A54" s="38"/>
      <c r="B54" s="72" t="s">
        <v>1240</v>
      </c>
      <c r="C54" s="38" t="s">
        <v>1237</v>
      </c>
      <c r="D54" s="38" t="s">
        <v>9</v>
      </c>
      <c r="E54" s="43" t="e">
        <f t="shared" si="7"/>
        <v>#DIV/0!</v>
      </c>
      <c r="F54" s="43" t="e">
        <f t="shared" si="7"/>
        <v>#DIV/0!</v>
      </c>
      <c r="G54" s="43" t="e">
        <f t="shared" ref="G54:I54" si="14">G60/G66*100</f>
        <v>#DIV/0!</v>
      </c>
      <c r="H54" s="43" t="e">
        <f t="shared" ref="H54" si="15">H60/H66*100</f>
        <v>#DIV/0!</v>
      </c>
      <c r="I54" s="43" t="e">
        <f t="shared" si="14"/>
        <v>#DIV/0!</v>
      </c>
      <c r="J54" s="3"/>
    </row>
    <row r="55" spans="1:10" ht="105" hidden="1" x14ac:dyDescent="0.25">
      <c r="A55" s="38"/>
      <c r="B55" s="72" t="s">
        <v>1236</v>
      </c>
      <c r="C55" s="38" t="s">
        <v>1237</v>
      </c>
      <c r="D55" s="38"/>
      <c r="E55" s="43"/>
      <c r="F55" s="43"/>
      <c r="G55" s="43"/>
      <c r="H55" s="43"/>
      <c r="I55" s="43"/>
      <c r="J55" s="3"/>
    </row>
    <row r="56" spans="1:10" hidden="1" x14ac:dyDescent="0.25">
      <c r="A56" s="38"/>
      <c r="B56" s="72" t="s">
        <v>1234</v>
      </c>
      <c r="C56" s="38"/>
      <c r="D56" s="38" t="s">
        <v>1131</v>
      </c>
      <c r="E56" s="40"/>
      <c r="F56" s="40"/>
      <c r="G56" s="40"/>
      <c r="H56" s="40"/>
      <c r="I56" s="40"/>
      <c r="J56" s="3"/>
    </row>
    <row r="57" spans="1:10" hidden="1" x14ac:dyDescent="0.25">
      <c r="A57" s="38"/>
      <c r="B57" s="72" t="s">
        <v>1235</v>
      </c>
      <c r="C57" s="38"/>
      <c r="D57" s="38" t="s">
        <v>1131</v>
      </c>
      <c r="E57" s="40"/>
      <c r="F57" s="40"/>
      <c r="G57" s="40"/>
      <c r="H57" s="40"/>
      <c r="I57" s="40"/>
      <c r="J57" s="3"/>
    </row>
    <row r="58" spans="1:10" ht="30" hidden="1" x14ac:dyDescent="0.25">
      <c r="A58" s="38"/>
      <c r="B58" s="72" t="s">
        <v>1238</v>
      </c>
      <c r="C58" s="38"/>
      <c r="D58" s="38" t="s">
        <v>1131</v>
      </c>
      <c r="E58" s="40"/>
      <c r="F58" s="40"/>
      <c r="G58" s="40"/>
      <c r="H58" s="40"/>
      <c r="I58" s="40"/>
      <c r="J58" s="3"/>
    </row>
    <row r="59" spans="1:10" ht="30" hidden="1" x14ac:dyDescent="0.25">
      <c r="A59" s="38"/>
      <c r="B59" s="72" t="s">
        <v>1239</v>
      </c>
      <c r="C59" s="38"/>
      <c r="D59" s="38" t="s">
        <v>1131</v>
      </c>
      <c r="E59" s="40"/>
      <c r="F59" s="40"/>
      <c r="G59" s="40"/>
      <c r="H59" s="40"/>
      <c r="I59" s="40"/>
      <c r="J59" s="3"/>
    </row>
    <row r="60" spans="1:10" hidden="1" x14ac:dyDescent="0.25">
      <c r="A60" s="38"/>
      <c r="B60" s="72" t="s">
        <v>1240</v>
      </c>
      <c r="C60" s="38"/>
      <c r="D60" s="38" t="s">
        <v>1131</v>
      </c>
      <c r="E60" s="40"/>
      <c r="F60" s="40"/>
      <c r="G60" s="40"/>
      <c r="H60" s="40"/>
      <c r="I60" s="40"/>
      <c r="J60" s="3"/>
    </row>
    <row r="61" spans="1:10" ht="105" hidden="1" x14ac:dyDescent="0.25">
      <c r="A61" s="38"/>
      <c r="B61" s="72" t="s">
        <v>1241</v>
      </c>
      <c r="C61" s="38" t="s">
        <v>1237</v>
      </c>
      <c r="D61" s="38"/>
      <c r="E61" s="40"/>
      <c r="F61" s="40"/>
      <c r="G61" s="40"/>
      <c r="H61" s="40"/>
      <c r="I61" s="40"/>
      <c r="J61" s="3"/>
    </row>
    <row r="62" spans="1:10" hidden="1" x14ac:dyDescent="0.25">
      <c r="A62" s="38"/>
      <c r="B62" s="72" t="s">
        <v>1234</v>
      </c>
      <c r="C62" s="38"/>
      <c r="D62" s="38" t="s">
        <v>1131</v>
      </c>
      <c r="E62" s="40"/>
      <c r="F62" s="40"/>
      <c r="G62" s="40"/>
      <c r="H62" s="40"/>
      <c r="I62" s="40"/>
      <c r="J62" s="3"/>
    </row>
    <row r="63" spans="1:10" hidden="1" x14ac:dyDescent="0.25">
      <c r="A63" s="38"/>
      <c r="B63" s="72" t="s">
        <v>1235</v>
      </c>
      <c r="C63" s="38"/>
      <c r="D63" s="38" t="s">
        <v>1131</v>
      </c>
      <c r="E63" s="40"/>
      <c r="F63" s="40"/>
      <c r="G63" s="40"/>
      <c r="H63" s="40"/>
      <c r="I63" s="40"/>
      <c r="J63" s="3"/>
    </row>
    <row r="64" spans="1:10" ht="30" hidden="1" x14ac:dyDescent="0.25">
      <c r="A64" s="38"/>
      <c r="B64" s="72" t="s">
        <v>1242</v>
      </c>
      <c r="C64" s="38"/>
      <c r="D64" s="38" t="s">
        <v>1131</v>
      </c>
      <c r="E64" s="40"/>
      <c r="F64" s="40"/>
      <c r="G64" s="40"/>
      <c r="H64" s="40"/>
      <c r="I64" s="40"/>
      <c r="J64" s="3"/>
    </row>
    <row r="65" spans="1:10" ht="30" hidden="1" x14ac:dyDescent="0.25">
      <c r="A65" s="38"/>
      <c r="B65" s="72" t="s">
        <v>1239</v>
      </c>
      <c r="C65" s="38"/>
      <c r="D65" s="38" t="s">
        <v>1131</v>
      </c>
      <c r="E65" s="40"/>
      <c r="F65" s="40"/>
      <c r="G65" s="40"/>
      <c r="H65" s="40"/>
      <c r="I65" s="40"/>
      <c r="J65" s="3"/>
    </row>
    <row r="66" spans="1:10" hidden="1" x14ac:dyDescent="0.25">
      <c r="A66" s="38"/>
      <c r="B66" s="72" t="s">
        <v>1240</v>
      </c>
      <c r="C66" s="38"/>
      <c r="D66" s="38" t="s">
        <v>1131</v>
      </c>
      <c r="E66" s="40"/>
      <c r="F66" s="40"/>
      <c r="G66" s="40"/>
      <c r="H66" s="40"/>
      <c r="I66" s="40"/>
      <c r="J66" s="3"/>
    </row>
    <row r="67" spans="1:10" ht="30" hidden="1" x14ac:dyDescent="0.25">
      <c r="A67" s="68" t="s">
        <v>1243</v>
      </c>
      <c r="B67" s="69" t="s">
        <v>1244</v>
      </c>
      <c r="C67" s="68"/>
      <c r="D67" s="155" t="s">
        <v>1328</v>
      </c>
      <c r="E67" s="87"/>
      <c r="F67" s="87"/>
      <c r="G67" s="87"/>
      <c r="H67" s="87"/>
      <c r="I67" s="87"/>
      <c r="J67" s="3" t="s">
        <v>112</v>
      </c>
    </row>
    <row r="68" spans="1:10" ht="45" hidden="1" x14ac:dyDescent="0.25">
      <c r="A68" s="65" t="s">
        <v>1275</v>
      </c>
      <c r="B68" s="144" t="s">
        <v>1245</v>
      </c>
      <c r="C68" s="69"/>
      <c r="D68" s="67"/>
      <c r="E68" s="67"/>
      <c r="F68" s="67"/>
      <c r="G68" s="67"/>
      <c r="H68" s="67"/>
      <c r="I68" s="67"/>
    </row>
    <row r="69" spans="1:10" ht="105" hidden="1" x14ac:dyDescent="0.25">
      <c r="A69" s="68" t="s">
        <v>1256</v>
      </c>
      <c r="B69" s="69" t="s">
        <v>1246</v>
      </c>
      <c r="C69" s="68"/>
      <c r="D69" s="68"/>
      <c r="E69" s="87"/>
      <c r="F69" s="87"/>
      <c r="G69" s="87"/>
      <c r="H69" s="87"/>
      <c r="I69" s="87"/>
      <c r="J69" s="3" t="s">
        <v>112</v>
      </c>
    </row>
    <row r="70" spans="1:10" hidden="1" x14ac:dyDescent="0.25">
      <c r="A70" s="38"/>
      <c r="B70" s="89" t="s">
        <v>1249</v>
      </c>
      <c r="C70" s="38"/>
      <c r="D70" s="38" t="s">
        <v>9</v>
      </c>
      <c r="E70" s="40"/>
      <c r="F70" s="40"/>
      <c r="G70" s="40"/>
      <c r="H70" s="40"/>
      <c r="I70" s="40"/>
      <c r="J70" s="3"/>
    </row>
    <row r="71" spans="1:10" hidden="1" x14ac:dyDescent="0.25">
      <c r="A71" s="38"/>
      <c r="B71" s="89" t="s">
        <v>1250</v>
      </c>
      <c r="C71" s="38"/>
      <c r="D71" s="38"/>
      <c r="E71" s="40"/>
      <c r="F71" s="40"/>
      <c r="G71" s="40"/>
      <c r="H71" s="40"/>
      <c r="I71" s="40"/>
      <c r="J71" s="3"/>
    </row>
    <row r="72" spans="1:10" hidden="1" x14ac:dyDescent="0.25">
      <c r="A72" s="38"/>
      <c r="B72" s="72" t="s">
        <v>1251</v>
      </c>
      <c r="C72" s="38"/>
      <c r="D72" s="38" t="s">
        <v>9</v>
      </c>
      <c r="E72" s="40"/>
      <c r="F72" s="40"/>
      <c r="G72" s="40"/>
      <c r="H72" s="40"/>
      <c r="I72" s="40"/>
      <c r="J72" s="3"/>
    </row>
    <row r="73" spans="1:10" hidden="1" x14ac:dyDescent="0.25">
      <c r="A73" s="38"/>
      <c r="B73" s="72" t="s">
        <v>1252</v>
      </c>
      <c r="C73" s="38"/>
      <c r="D73" s="38" t="s">
        <v>9</v>
      </c>
      <c r="E73" s="40"/>
      <c r="F73" s="40"/>
      <c r="G73" s="40"/>
      <c r="H73" s="40"/>
      <c r="I73" s="40"/>
      <c r="J73" s="3"/>
    </row>
    <row r="74" spans="1:10" hidden="1" x14ac:dyDescent="0.25">
      <c r="A74" s="38"/>
      <c r="B74" s="72" t="s">
        <v>1247</v>
      </c>
      <c r="C74" s="38"/>
      <c r="D74" s="38" t="s">
        <v>9</v>
      </c>
      <c r="E74" s="40"/>
      <c r="F74" s="40"/>
      <c r="G74" s="40"/>
      <c r="H74" s="40"/>
      <c r="I74" s="40"/>
      <c r="J74" s="3"/>
    </row>
    <row r="75" spans="1:10" hidden="1" x14ac:dyDescent="0.25">
      <c r="A75" s="38"/>
      <c r="B75" s="72" t="s">
        <v>1248</v>
      </c>
      <c r="C75" s="38"/>
      <c r="D75" s="38" t="s">
        <v>9</v>
      </c>
      <c r="E75" s="40"/>
      <c r="F75" s="40"/>
      <c r="G75" s="40"/>
      <c r="H75" s="40"/>
      <c r="I75" s="40"/>
      <c r="J75" s="3"/>
    </row>
    <row r="76" spans="1:10" hidden="1" x14ac:dyDescent="0.25">
      <c r="A76" s="38"/>
      <c r="B76" s="89" t="s">
        <v>1253</v>
      </c>
      <c r="C76" s="38"/>
      <c r="D76" s="38"/>
      <c r="E76" s="40"/>
      <c r="F76" s="40"/>
      <c r="G76" s="40"/>
      <c r="H76" s="40"/>
      <c r="I76" s="40"/>
      <c r="J76" s="3"/>
    </row>
    <row r="77" spans="1:10" hidden="1" x14ac:dyDescent="0.25">
      <c r="A77" s="38"/>
      <c r="B77" s="72" t="s">
        <v>1254</v>
      </c>
      <c r="C77" s="38"/>
      <c r="D77" s="38" t="s">
        <v>9</v>
      </c>
      <c r="E77" s="40"/>
      <c r="F77" s="40"/>
      <c r="G77" s="40"/>
      <c r="H77" s="40"/>
      <c r="I77" s="40"/>
      <c r="J77" s="3"/>
    </row>
    <row r="78" spans="1:10" hidden="1" x14ac:dyDescent="0.25">
      <c r="A78" s="38"/>
      <c r="B78" s="72" t="s">
        <v>1255</v>
      </c>
      <c r="C78" s="38"/>
      <c r="D78" s="38" t="s">
        <v>9</v>
      </c>
      <c r="E78" s="40"/>
      <c r="F78" s="40"/>
      <c r="G78" s="40"/>
      <c r="H78" s="40"/>
      <c r="I78" s="40"/>
      <c r="J78" s="3"/>
    </row>
    <row r="79" spans="1:10" hidden="1" x14ac:dyDescent="0.25">
      <c r="A79" s="38"/>
      <c r="B79" s="72" t="s">
        <v>1369</v>
      </c>
      <c r="C79" s="38"/>
      <c r="D79" s="38" t="s">
        <v>9</v>
      </c>
      <c r="E79" s="40"/>
      <c r="F79" s="40"/>
      <c r="G79" s="40"/>
      <c r="H79" s="40"/>
      <c r="I79" s="40"/>
      <c r="J79" s="3"/>
    </row>
    <row r="80" spans="1:10" ht="30" x14ac:dyDescent="0.25">
      <c r="A80" s="142" t="s">
        <v>1276</v>
      </c>
      <c r="B80" s="178" t="s">
        <v>1277</v>
      </c>
      <c r="C80" s="119"/>
      <c r="D80" s="140"/>
      <c r="E80" s="140"/>
      <c r="F80" s="140"/>
      <c r="G80" s="140"/>
      <c r="H80" s="140"/>
      <c r="I80" s="140"/>
    </row>
    <row r="81" spans="1:10" ht="60" hidden="1" x14ac:dyDescent="0.25">
      <c r="A81" s="68" t="s">
        <v>1261</v>
      </c>
      <c r="B81" s="69" t="s">
        <v>1257</v>
      </c>
      <c r="C81" s="68"/>
      <c r="D81" s="68" t="s">
        <v>9</v>
      </c>
      <c r="E81" s="58" t="e">
        <f>E82/E83*100</f>
        <v>#DIV/0!</v>
      </c>
      <c r="F81" s="58" t="e">
        <f>F82/F83*100</f>
        <v>#DIV/0!</v>
      </c>
      <c r="G81" s="58" t="e">
        <f>G82/G83*100</f>
        <v>#DIV/0!</v>
      </c>
      <c r="H81" s="58" t="e">
        <f>H82/H83*100</f>
        <v>#DIV/0!</v>
      </c>
      <c r="I81" s="58" t="e">
        <f>I82/I83*100</f>
        <v>#DIV/0!</v>
      </c>
      <c r="J81" s="3" t="s">
        <v>322</v>
      </c>
    </row>
    <row r="82" spans="1:10" ht="60" hidden="1" x14ac:dyDescent="0.25">
      <c r="A82" s="38"/>
      <c r="B82" s="72" t="s">
        <v>1258</v>
      </c>
      <c r="C82" s="38" t="s">
        <v>162</v>
      </c>
      <c r="D82" s="38" t="s">
        <v>1131</v>
      </c>
      <c r="E82" s="40"/>
      <c r="F82" s="40"/>
      <c r="G82" s="40"/>
      <c r="H82" s="40"/>
      <c r="I82" s="40"/>
      <c r="J82" s="3"/>
    </row>
    <row r="83" spans="1:10" ht="45" hidden="1" x14ac:dyDescent="0.25">
      <c r="A83" s="38"/>
      <c r="B83" s="72" t="s">
        <v>1259</v>
      </c>
      <c r="C83" s="38" t="s">
        <v>1260</v>
      </c>
      <c r="D83" s="38" t="s">
        <v>1131</v>
      </c>
      <c r="E83" s="40"/>
      <c r="F83" s="40"/>
      <c r="G83" s="40"/>
      <c r="H83" s="40"/>
      <c r="I83" s="40"/>
      <c r="J83" s="3"/>
    </row>
    <row r="84" spans="1:10" ht="60" x14ac:dyDescent="0.25">
      <c r="A84" s="44" t="s">
        <v>1262</v>
      </c>
      <c r="B84" s="45" t="s">
        <v>1263</v>
      </c>
      <c r="C84" s="46"/>
      <c r="D84" s="44"/>
      <c r="E84" s="52"/>
      <c r="F84" s="52"/>
      <c r="G84" s="52"/>
      <c r="H84" s="52"/>
      <c r="I84" s="52"/>
      <c r="J84" s="3" t="s">
        <v>1266</v>
      </c>
    </row>
    <row r="85" spans="1:10" x14ac:dyDescent="0.25">
      <c r="A85" s="44"/>
      <c r="B85" s="45" t="s">
        <v>1389</v>
      </c>
      <c r="C85" s="46"/>
      <c r="D85" s="44" t="s">
        <v>9</v>
      </c>
      <c r="E85" s="47">
        <f t="shared" ref="E85:G86" si="16">E88/E91*100</f>
        <v>56.521739130434781</v>
      </c>
      <c r="F85" s="47">
        <f t="shared" si="16"/>
        <v>56.521739130434781</v>
      </c>
      <c r="G85" s="47">
        <f t="shared" si="16"/>
        <v>100</v>
      </c>
      <c r="H85" s="47">
        <f t="shared" ref="H85:I85" si="17">H88/H91*100</f>
        <v>86.956521739130437</v>
      </c>
      <c r="I85" s="47">
        <f t="shared" si="17"/>
        <v>86.956521739130437</v>
      </c>
      <c r="J85" s="3"/>
    </row>
    <row r="86" spans="1:10" x14ac:dyDescent="0.25">
      <c r="A86" s="44"/>
      <c r="B86" s="45" t="s">
        <v>1391</v>
      </c>
      <c r="C86" s="46"/>
      <c r="D86" s="44" t="s">
        <v>9</v>
      </c>
      <c r="E86" s="47" t="e">
        <f t="shared" si="16"/>
        <v>#DIV/0!</v>
      </c>
      <c r="F86" s="47" t="e">
        <f t="shared" si="16"/>
        <v>#DIV/0!</v>
      </c>
      <c r="G86" s="47" t="e">
        <f t="shared" si="16"/>
        <v>#DIV/0!</v>
      </c>
      <c r="H86" s="47" t="e">
        <f t="shared" ref="H86:I86" si="18">H89/H92*100</f>
        <v>#DIV/0!</v>
      </c>
      <c r="I86" s="47" t="e">
        <f t="shared" si="18"/>
        <v>#DIV/0!</v>
      </c>
      <c r="J86" s="3"/>
    </row>
    <row r="87" spans="1:10" ht="60" x14ac:dyDescent="0.25">
      <c r="A87" s="6"/>
      <c r="B87" s="22" t="s">
        <v>1264</v>
      </c>
      <c r="C87" s="6" t="s">
        <v>1265</v>
      </c>
      <c r="D87" s="6" t="s">
        <v>1323</v>
      </c>
      <c r="E87" s="11"/>
      <c r="F87" s="11"/>
      <c r="G87" s="11"/>
      <c r="H87" s="11"/>
      <c r="I87" s="11"/>
      <c r="J87" s="3"/>
    </row>
    <row r="88" spans="1:10" x14ac:dyDescent="0.25">
      <c r="A88" s="6"/>
      <c r="B88" s="22" t="s">
        <v>1389</v>
      </c>
      <c r="C88" s="6"/>
      <c r="D88" s="6"/>
      <c r="E88" s="11">
        <v>13</v>
      </c>
      <c r="F88" s="11">
        <v>13</v>
      </c>
      <c r="G88" s="11">
        <v>23</v>
      </c>
      <c r="H88" s="11">
        <v>20</v>
      </c>
      <c r="I88" s="11">
        <v>20</v>
      </c>
      <c r="J88" s="3"/>
    </row>
    <row r="89" spans="1:10" x14ac:dyDescent="0.25">
      <c r="A89" s="6"/>
      <c r="B89" s="22" t="s">
        <v>1391</v>
      </c>
      <c r="C89" s="6"/>
      <c r="D89" s="6"/>
      <c r="E89" s="11">
        <v>0</v>
      </c>
      <c r="F89" s="11">
        <v>0</v>
      </c>
      <c r="G89" s="11">
        <v>0</v>
      </c>
      <c r="H89" s="11">
        <v>0</v>
      </c>
      <c r="I89" s="11">
        <v>0</v>
      </c>
      <c r="J89" s="3"/>
    </row>
    <row r="90" spans="1:10" ht="45" x14ac:dyDescent="0.25">
      <c r="A90" s="6"/>
      <c r="B90" s="22" t="s">
        <v>233</v>
      </c>
      <c r="C90" s="6" t="s">
        <v>290</v>
      </c>
      <c r="D90" s="6" t="s">
        <v>1323</v>
      </c>
      <c r="E90" s="11"/>
      <c r="F90" s="11"/>
      <c r="G90" s="11"/>
      <c r="H90" s="11"/>
      <c r="I90" s="11"/>
      <c r="J90" s="3"/>
    </row>
    <row r="91" spans="1:10" x14ac:dyDescent="0.25">
      <c r="A91" s="6"/>
      <c r="B91" s="22" t="s">
        <v>1389</v>
      </c>
      <c r="C91" s="6"/>
      <c r="D91" s="6"/>
      <c r="E91" s="11">
        <v>23</v>
      </c>
      <c r="F91" s="11">
        <v>23</v>
      </c>
      <c r="G91" s="11">
        <v>23</v>
      </c>
      <c r="H91" s="11">
        <v>23</v>
      </c>
      <c r="I91" s="11">
        <v>23</v>
      </c>
      <c r="J91" s="3"/>
    </row>
    <row r="92" spans="1:10" x14ac:dyDescent="0.25">
      <c r="A92" s="6"/>
      <c r="B92" s="22" t="s">
        <v>1391</v>
      </c>
      <c r="C92" s="6"/>
      <c r="D92" s="6"/>
      <c r="E92" s="11">
        <v>0</v>
      </c>
      <c r="F92" s="11">
        <v>0</v>
      </c>
      <c r="G92" s="11">
        <v>0</v>
      </c>
      <c r="H92" s="11">
        <v>0</v>
      </c>
      <c r="I92" s="11">
        <v>0</v>
      </c>
      <c r="J92" s="3"/>
    </row>
    <row r="93" spans="1:10" hidden="1" x14ac:dyDescent="0.25">
      <c r="A93" s="65" t="s">
        <v>1278</v>
      </c>
      <c r="B93" s="144" t="s">
        <v>1279</v>
      </c>
      <c r="C93" s="69"/>
      <c r="D93" s="67"/>
      <c r="E93" s="67"/>
      <c r="F93" s="67"/>
      <c r="G93" s="67"/>
      <c r="H93" s="67"/>
      <c r="I93" s="67"/>
    </row>
    <row r="94" spans="1:10" ht="45" hidden="1" x14ac:dyDescent="0.25">
      <c r="A94" s="68" t="s">
        <v>1267</v>
      </c>
      <c r="B94" s="69" t="s">
        <v>1268</v>
      </c>
      <c r="C94" s="67"/>
      <c r="D94" s="68" t="s">
        <v>9</v>
      </c>
      <c r="E94" s="58" t="e">
        <f>E95/E96*100</f>
        <v>#DIV/0!</v>
      </c>
      <c r="F94" s="58" t="e">
        <f>F95/F96*100</f>
        <v>#DIV/0!</v>
      </c>
      <c r="G94" s="58" t="e">
        <f>G95/G96*100</f>
        <v>#DIV/0!</v>
      </c>
      <c r="H94" s="58" t="e">
        <f>H95/H96*100</f>
        <v>#DIV/0!</v>
      </c>
      <c r="I94" s="58" t="e">
        <f>I95/I96*100</f>
        <v>#DIV/0!</v>
      </c>
      <c r="J94" s="3" t="s">
        <v>112</v>
      </c>
    </row>
    <row r="95" spans="1:10" ht="60" hidden="1" x14ac:dyDescent="0.25">
      <c r="A95" s="38"/>
      <c r="B95" s="72" t="s">
        <v>1269</v>
      </c>
      <c r="C95" s="38" t="s">
        <v>1270</v>
      </c>
      <c r="D95" s="38" t="s">
        <v>1323</v>
      </c>
      <c r="E95" s="40"/>
      <c r="F95" s="40"/>
      <c r="G95" s="40"/>
      <c r="H95" s="40"/>
      <c r="I95" s="40"/>
      <c r="J95" s="3"/>
    </row>
    <row r="96" spans="1:10" ht="60" hidden="1" x14ac:dyDescent="0.25">
      <c r="A96" s="38"/>
      <c r="B96" s="72" t="s">
        <v>1271</v>
      </c>
      <c r="C96" s="38" t="s">
        <v>1270</v>
      </c>
      <c r="D96" s="38" t="s">
        <v>1323</v>
      </c>
      <c r="E96" s="40"/>
      <c r="F96" s="40"/>
      <c r="G96" s="40"/>
      <c r="H96" s="40"/>
      <c r="I96" s="40"/>
      <c r="J96" s="21"/>
    </row>
    <row r="97" spans="1:10" ht="15" customHeight="1" x14ac:dyDescent="0.25">
      <c r="A97" s="292" t="s">
        <v>1272</v>
      </c>
      <c r="B97" s="292"/>
      <c r="C97" s="292"/>
      <c r="D97" s="292"/>
      <c r="E97" s="292"/>
      <c r="F97" s="292"/>
      <c r="G97" s="292"/>
      <c r="H97" s="186"/>
      <c r="I97" s="186"/>
      <c r="J97" s="21"/>
    </row>
    <row r="98" spans="1:10" x14ac:dyDescent="0.25">
      <c r="A98" s="49" t="s">
        <v>1280</v>
      </c>
      <c r="B98" s="50" t="s">
        <v>1281</v>
      </c>
      <c r="C98" s="46"/>
      <c r="D98" s="46"/>
      <c r="E98" s="46"/>
      <c r="F98" s="46"/>
      <c r="G98" s="46"/>
      <c r="H98" s="46"/>
      <c r="I98" s="46"/>
    </row>
    <row r="99" spans="1:10" ht="30" x14ac:dyDescent="0.25">
      <c r="A99" s="44" t="s">
        <v>1283</v>
      </c>
      <c r="B99" s="45" t="s">
        <v>1282</v>
      </c>
      <c r="C99" s="46"/>
      <c r="D99" s="44" t="s">
        <v>9</v>
      </c>
      <c r="E99" s="52">
        <f>E100/E106*100</f>
        <v>78.580946035976012</v>
      </c>
      <c r="F99" s="52">
        <f>F100/F106*100</f>
        <v>79.38856015779092</v>
      </c>
      <c r="G99" s="52">
        <f>G100/G106*100</f>
        <v>79.165329052969497</v>
      </c>
      <c r="H99" s="52">
        <f>H100/H106*100</f>
        <v>77.12</v>
      </c>
      <c r="I99" s="52">
        <f>I100/I106*100</f>
        <v>77.12</v>
      </c>
      <c r="J99" s="3" t="s">
        <v>52</v>
      </c>
    </row>
    <row r="100" spans="1:10" ht="30" x14ac:dyDescent="0.25">
      <c r="A100" s="6"/>
      <c r="B100" s="22" t="s">
        <v>1284</v>
      </c>
      <c r="C100" s="6"/>
      <c r="D100" s="6"/>
      <c r="E100" s="11">
        <f>E101+E102+E104+E103+E105</f>
        <v>2359</v>
      </c>
      <c r="F100" s="11">
        <f>F101+F102+F104+F103+F105</f>
        <v>2415</v>
      </c>
      <c r="G100" s="11">
        <f>G101+G102+G104+G103+G105</f>
        <v>2466</v>
      </c>
      <c r="H100" s="11">
        <f>H101+H102+H104+H103+H105</f>
        <v>2410</v>
      </c>
      <c r="I100" s="11">
        <f>I101+I102+I104+I103+I105</f>
        <v>2410</v>
      </c>
      <c r="J100" s="3"/>
    </row>
    <row r="101" spans="1:10" ht="45" x14ac:dyDescent="0.25">
      <c r="A101" s="6"/>
      <c r="B101" s="22" t="s">
        <v>1285</v>
      </c>
      <c r="C101" s="90" t="s">
        <v>1719</v>
      </c>
      <c r="D101" s="6" t="s">
        <v>1131</v>
      </c>
      <c r="E101" s="36">
        <v>383</v>
      </c>
      <c r="F101" s="36">
        <v>438</v>
      </c>
      <c r="G101" s="11">
        <v>433</v>
      </c>
      <c r="H101" s="11">
        <v>393</v>
      </c>
      <c r="I101" s="11">
        <v>393</v>
      </c>
      <c r="J101" s="3"/>
    </row>
    <row r="102" spans="1:10" ht="60" x14ac:dyDescent="0.25">
      <c r="A102" s="6"/>
      <c r="B102" s="22" t="s">
        <v>1286</v>
      </c>
      <c r="C102" s="6" t="s">
        <v>1287</v>
      </c>
      <c r="D102" s="6" t="s">
        <v>1131</v>
      </c>
      <c r="E102" s="36">
        <v>1976</v>
      </c>
      <c r="F102" s="11">
        <v>1977</v>
      </c>
      <c r="G102" s="36">
        <v>2033</v>
      </c>
      <c r="H102" s="36">
        <v>2017</v>
      </c>
      <c r="I102" s="36">
        <v>2017</v>
      </c>
      <c r="J102" s="3"/>
    </row>
    <row r="103" spans="1:10" ht="45" x14ac:dyDescent="0.25">
      <c r="A103" s="6"/>
      <c r="B103" s="22" t="s">
        <v>1288</v>
      </c>
      <c r="C103" s="6" t="s">
        <v>1289</v>
      </c>
      <c r="D103" s="6" t="s">
        <v>1131</v>
      </c>
      <c r="E103" s="11"/>
      <c r="F103" s="11"/>
      <c r="G103" s="11"/>
      <c r="H103" s="11"/>
      <c r="I103" s="11"/>
      <c r="J103" s="3"/>
    </row>
    <row r="104" spans="1:10" ht="60" x14ac:dyDescent="0.25">
      <c r="A104" s="6"/>
      <c r="B104" s="22" t="s">
        <v>1290</v>
      </c>
      <c r="C104" s="6" t="s">
        <v>1291</v>
      </c>
      <c r="D104" s="6" t="s">
        <v>1131</v>
      </c>
      <c r="E104" s="11"/>
      <c r="F104" s="11"/>
      <c r="G104" s="11"/>
      <c r="H104" s="11"/>
      <c r="I104" s="11"/>
      <c r="J104" s="3"/>
    </row>
    <row r="105" spans="1:10" ht="60" x14ac:dyDescent="0.25">
      <c r="A105" s="6"/>
      <c r="B105" s="22" t="s">
        <v>1292</v>
      </c>
      <c r="C105" s="6" t="s">
        <v>1293</v>
      </c>
      <c r="D105" s="6" t="s">
        <v>1131</v>
      </c>
      <c r="E105" s="11"/>
      <c r="F105" s="11"/>
      <c r="G105" s="11"/>
      <c r="H105" s="11"/>
      <c r="I105" s="11"/>
      <c r="J105" s="3"/>
    </row>
    <row r="106" spans="1:10" ht="30" x14ac:dyDescent="0.25">
      <c r="A106" s="6"/>
      <c r="B106" s="22" t="s">
        <v>1294</v>
      </c>
      <c r="C106" s="6" t="s">
        <v>157</v>
      </c>
      <c r="D106" s="6" t="s">
        <v>1131</v>
      </c>
      <c r="E106" s="36">
        <v>3002</v>
      </c>
      <c r="F106" s="36">
        <v>3042</v>
      </c>
      <c r="G106" s="36">
        <v>3115</v>
      </c>
      <c r="H106" s="36">
        <v>3125</v>
      </c>
      <c r="I106" s="36">
        <v>3125</v>
      </c>
      <c r="J106" s="3"/>
    </row>
    <row r="107" spans="1:10" ht="60" hidden="1" x14ac:dyDescent="0.25">
      <c r="A107" s="44" t="s">
        <v>1295</v>
      </c>
      <c r="B107" s="45" t="s">
        <v>1296</v>
      </c>
      <c r="C107" s="46"/>
      <c r="D107" s="44"/>
      <c r="E107" s="52"/>
      <c r="F107" s="52"/>
      <c r="G107" s="52"/>
      <c r="H107" s="52"/>
      <c r="I107" s="52"/>
      <c r="J107" s="3" t="s">
        <v>52</v>
      </c>
    </row>
    <row r="108" spans="1:10" ht="30" hidden="1" x14ac:dyDescent="0.25">
      <c r="A108" s="44"/>
      <c r="B108" s="48" t="s">
        <v>1370</v>
      </c>
      <c r="C108" s="44" t="s">
        <v>1297</v>
      </c>
      <c r="D108" s="44" t="s">
        <v>9</v>
      </c>
      <c r="E108" s="78">
        <v>7.61</v>
      </c>
      <c r="F108" s="78">
        <v>37.33</v>
      </c>
      <c r="G108" s="78"/>
      <c r="H108" s="78"/>
      <c r="I108" s="78"/>
    </row>
    <row r="109" spans="1:10" ht="30" hidden="1" x14ac:dyDescent="0.25">
      <c r="A109" s="44"/>
      <c r="B109" s="48" t="s">
        <v>1371</v>
      </c>
      <c r="C109" s="44" t="s">
        <v>1298</v>
      </c>
      <c r="D109" s="44" t="s">
        <v>9</v>
      </c>
      <c r="E109" s="78">
        <v>30.31</v>
      </c>
      <c r="F109" s="78">
        <v>34.049999999999997</v>
      </c>
      <c r="G109" s="78"/>
      <c r="H109" s="78"/>
      <c r="I109" s="78"/>
    </row>
    <row r="110" spans="1:10" ht="30" hidden="1" x14ac:dyDescent="0.25">
      <c r="A110" s="44"/>
      <c r="B110" s="48" t="s">
        <v>1372</v>
      </c>
      <c r="C110" s="44" t="s">
        <v>1299</v>
      </c>
      <c r="D110" s="44" t="s">
        <v>9</v>
      </c>
      <c r="E110" s="78">
        <v>36.090000000000003</v>
      </c>
      <c r="F110" s="78">
        <v>3.44</v>
      </c>
      <c r="G110" s="78"/>
      <c r="H110" s="78"/>
      <c r="I110" s="78"/>
    </row>
    <row r="111" spans="1:10" ht="45" hidden="1" x14ac:dyDescent="0.25">
      <c r="A111" s="44"/>
      <c r="B111" s="48" t="s">
        <v>1373</v>
      </c>
      <c r="C111" s="44" t="s">
        <v>1300</v>
      </c>
      <c r="D111" s="44" t="s">
        <v>9</v>
      </c>
      <c r="E111" s="78">
        <v>23.92</v>
      </c>
      <c r="F111" s="78">
        <v>23.27</v>
      </c>
      <c r="G111" s="78"/>
      <c r="H111" s="78"/>
      <c r="I111" s="78"/>
    </row>
    <row r="112" spans="1:10" ht="30" hidden="1" x14ac:dyDescent="0.25">
      <c r="A112" s="44"/>
      <c r="B112" s="48" t="s">
        <v>1374</v>
      </c>
      <c r="C112" s="44" t="s">
        <v>1301</v>
      </c>
      <c r="D112" s="44" t="s">
        <v>9</v>
      </c>
      <c r="E112" s="78">
        <v>2.0699999999999998</v>
      </c>
      <c r="F112" s="145">
        <v>1.9</v>
      </c>
      <c r="G112" s="145"/>
      <c r="H112" s="145"/>
      <c r="I112" s="145"/>
    </row>
    <row r="113" spans="1:10" ht="30" hidden="1" x14ac:dyDescent="0.25">
      <c r="A113" s="68"/>
      <c r="B113" s="88" t="s">
        <v>1375</v>
      </c>
      <c r="C113" s="68" t="s">
        <v>1302</v>
      </c>
      <c r="D113" s="68" t="s">
        <v>9</v>
      </c>
      <c r="E113" s="146"/>
      <c r="F113" s="146"/>
      <c r="G113" s="146"/>
      <c r="H113" s="146"/>
      <c r="I113" s="146"/>
    </row>
    <row r="114" spans="1:10" ht="30" hidden="1" x14ac:dyDescent="0.25">
      <c r="A114" s="65" t="s">
        <v>1303</v>
      </c>
      <c r="B114" s="66" t="s">
        <v>1304</v>
      </c>
      <c r="C114" s="67"/>
      <c r="D114" s="67"/>
      <c r="E114" s="67"/>
      <c r="F114" s="67"/>
      <c r="G114" s="67"/>
      <c r="H114" s="67"/>
      <c r="I114" s="67"/>
    </row>
    <row r="115" spans="1:10" ht="45" hidden="1" x14ac:dyDescent="0.25">
      <c r="A115" s="68" t="s">
        <v>1306</v>
      </c>
      <c r="B115" s="69" t="s">
        <v>1305</v>
      </c>
      <c r="C115" s="68"/>
      <c r="D115" s="68" t="s">
        <v>9</v>
      </c>
      <c r="E115" s="58" t="e">
        <f>E116/E117*100</f>
        <v>#DIV/0!</v>
      </c>
      <c r="F115" s="58" t="e">
        <f>F116/F117*100</f>
        <v>#DIV/0!</v>
      </c>
      <c r="G115" s="58" t="e">
        <f>G116/G117*100</f>
        <v>#DIV/0!</v>
      </c>
      <c r="H115" s="58" t="e">
        <f>H116/H117*100</f>
        <v>#DIV/0!</v>
      </c>
      <c r="I115" s="58" t="e">
        <f>I116/I117*100</f>
        <v>#DIV/0!</v>
      </c>
      <c r="J115" s="3" t="s">
        <v>112</v>
      </c>
    </row>
    <row r="116" spans="1:10" ht="30" hidden="1" x14ac:dyDescent="0.25">
      <c r="A116" s="38"/>
      <c r="B116" s="72" t="s">
        <v>1307</v>
      </c>
      <c r="C116" s="38" t="s">
        <v>162</v>
      </c>
      <c r="D116" s="38" t="s">
        <v>1131</v>
      </c>
      <c r="E116" s="40"/>
      <c r="F116" s="40"/>
      <c r="G116" s="40"/>
      <c r="H116" s="40"/>
      <c r="I116" s="40"/>
      <c r="J116" s="3"/>
    </row>
    <row r="117" spans="1:10" ht="30" hidden="1" x14ac:dyDescent="0.25">
      <c r="A117" s="38"/>
      <c r="B117" s="72" t="s">
        <v>1308</v>
      </c>
      <c r="C117" s="38" t="s">
        <v>157</v>
      </c>
      <c r="D117" s="38" t="s">
        <v>1131</v>
      </c>
      <c r="E117" s="40"/>
      <c r="F117" s="40"/>
      <c r="G117" s="40"/>
      <c r="H117" s="40"/>
      <c r="I117" s="40"/>
      <c r="J117" s="3"/>
    </row>
    <row r="118" spans="1:10" hidden="1" x14ac:dyDescent="0.25">
      <c r="A118" s="65" t="s">
        <v>1309</v>
      </c>
      <c r="B118" s="66" t="s">
        <v>1310</v>
      </c>
      <c r="C118" s="67"/>
      <c r="D118" s="67"/>
      <c r="E118" s="67"/>
      <c r="F118" s="67"/>
      <c r="G118" s="67"/>
      <c r="H118" s="67"/>
      <c r="I118" s="67"/>
    </row>
    <row r="119" spans="1:10" ht="45" hidden="1" x14ac:dyDescent="0.25">
      <c r="A119" s="68" t="s">
        <v>1312</v>
      </c>
      <c r="B119" s="69" t="s">
        <v>1311</v>
      </c>
      <c r="C119" s="67"/>
      <c r="D119" s="68" t="s">
        <v>9</v>
      </c>
      <c r="E119" s="58" t="e">
        <f>E120/E121*100</f>
        <v>#DIV/0!</v>
      </c>
      <c r="F119" s="58" t="e">
        <f>F120/F121*100</f>
        <v>#DIV/0!</v>
      </c>
      <c r="G119" s="58" t="e">
        <f>G120/G121*100</f>
        <v>#DIV/0!</v>
      </c>
      <c r="H119" s="58" t="e">
        <f>H120/H121*100</f>
        <v>#DIV/0!</v>
      </c>
      <c r="I119" s="58" t="e">
        <f>I120/I121*100</f>
        <v>#DIV/0!</v>
      </c>
      <c r="J119" s="3" t="s">
        <v>112</v>
      </c>
    </row>
    <row r="120" spans="1:10" ht="120" hidden="1" x14ac:dyDescent="0.25">
      <c r="A120" s="73"/>
      <c r="B120" s="72" t="s">
        <v>1313</v>
      </c>
      <c r="C120" s="38" t="s">
        <v>1314</v>
      </c>
      <c r="D120" s="38" t="s">
        <v>1131</v>
      </c>
      <c r="E120" s="40"/>
      <c r="F120" s="40"/>
      <c r="G120" s="40"/>
      <c r="H120" s="40"/>
      <c r="I120" s="40"/>
    </row>
    <row r="121" spans="1:10" ht="105" hidden="1" x14ac:dyDescent="0.25">
      <c r="A121" s="73"/>
      <c r="B121" s="72" t="s">
        <v>1315</v>
      </c>
      <c r="C121" s="38" t="s">
        <v>1314</v>
      </c>
      <c r="D121" s="38" t="s">
        <v>1131</v>
      </c>
      <c r="E121" s="40"/>
      <c r="F121" s="40"/>
      <c r="G121" s="40"/>
      <c r="H121" s="40"/>
      <c r="I121" s="40"/>
    </row>
    <row r="122" spans="1:10" ht="45" hidden="1" x14ac:dyDescent="0.25">
      <c r="A122" s="65" t="s">
        <v>1316</v>
      </c>
      <c r="B122" s="66" t="s">
        <v>1317</v>
      </c>
      <c r="C122" s="67"/>
      <c r="D122" s="67"/>
      <c r="E122" s="67"/>
      <c r="F122" s="67"/>
      <c r="G122" s="67"/>
      <c r="H122" s="67"/>
      <c r="I122" s="67"/>
    </row>
    <row r="123" spans="1:10" ht="75" hidden="1" x14ac:dyDescent="0.25">
      <c r="A123" s="68" t="s">
        <v>1318</v>
      </c>
      <c r="B123" s="69" t="s">
        <v>1319</v>
      </c>
      <c r="C123" s="67"/>
      <c r="D123" s="68" t="s">
        <v>9</v>
      </c>
      <c r="E123" s="58" t="e">
        <f>E124/E125*100</f>
        <v>#DIV/0!</v>
      </c>
      <c r="F123" s="58" t="e">
        <f>F124/F125*100</f>
        <v>#DIV/0!</v>
      </c>
      <c r="G123" s="58" t="e">
        <f>G124/G125*100</f>
        <v>#DIV/0!</v>
      </c>
      <c r="H123" s="58" t="e">
        <f>H124/H125*100</f>
        <v>#DIV/0!</v>
      </c>
      <c r="I123" s="58" t="e">
        <f>I124/I125*100</f>
        <v>#DIV/0!</v>
      </c>
      <c r="J123" s="3" t="s">
        <v>112</v>
      </c>
    </row>
    <row r="124" spans="1:10" ht="60" hidden="1" x14ac:dyDescent="0.25">
      <c r="A124" s="38"/>
      <c r="B124" s="72" t="s">
        <v>1320</v>
      </c>
      <c r="C124" s="38" t="s">
        <v>162</v>
      </c>
      <c r="D124" s="38" t="s">
        <v>1131</v>
      </c>
      <c r="E124" s="40"/>
      <c r="F124" s="40"/>
      <c r="G124" s="40"/>
      <c r="H124" s="40"/>
      <c r="I124" s="40"/>
      <c r="J124" s="3"/>
    </row>
    <row r="125" spans="1:10" ht="30" hidden="1" x14ac:dyDescent="0.25">
      <c r="A125" s="38"/>
      <c r="B125" s="72" t="s">
        <v>1321</v>
      </c>
      <c r="C125" s="38" t="s">
        <v>157</v>
      </c>
      <c r="D125" s="38" t="s">
        <v>1131</v>
      </c>
      <c r="E125" s="40"/>
      <c r="F125" s="40"/>
      <c r="G125" s="40"/>
      <c r="H125" s="40"/>
      <c r="I125" s="40"/>
      <c r="J125" s="3"/>
    </row>
  </sheetData>
  <mergeCells count="7">
    <mergeCell ref="A47:G47"/>
    <mergeCell ref="A97:G97"/>
    <mergeCell ref="A3:G3"/>
    <mergeCell ref="A4:G4"/>
    <mergeCell ref="A7:G7"/>
    <mergeCell ref="A8:G8"/>
    <mergeCell ref="A26:G26"/>
  </mergeCells>
  <dataValidations count="1">
    <dataValidation type="whole" allowBlank="1" showInputMessage="1" showErrorMessage="1" errorTitle="Ошибка ввода" error="Попытка ввести данные отличные от числовых или целочисленных" sqref="E102 G102:I102">
      <formula1>0</formula1>
      <formula2>999999999999</formula2>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ДудоваСВ</cp:lastModifiedBy>
  <cp:lastPrinted>2016-09-19T06:33:10Z</cp:lastPrinted>
  <dcterms:created xsi:type="dcterms:W3CDTF">2014-10-09T17:11:14Z</dcterms:created>
  <dcterms:modified xsi:type="dcterms:W3CDTF">2018-10-25T05:07:55Z</dcterms:modified>
</cp:coreProperties>
</file>